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75" yWindow="75" windowWidth="10455" windowHeight="7905" activeTab="2"/>
  </bookViews>
  <sheets>
    <sheet name="FIGURE 1" sheetId="1" r:id="rId1"/>
    <sheet name="FIGURE 3" sheetId="7" r:id="rId2"/>
    <sheet name="FIGURE 4" sheetId="3" r:id="rId3"/>
    <sheet name="The Efficient Frontier" sheetId="8" r:id="rId4"/>
  </sheets>
  <definedNames>
    <definedName name="solver_adj" localSheetId="1" hidden="1">'FIGURE 3'!$I$11:$I$12</definedName>
    <definedName name="solver_adj" localSheetId="2" hidden="1">'FIGURE 4'!$D$37:$D$38</definedName>
    <definedName name="solver_adj" localSheetId="3" hidden="1">'The Efficient Frontier'!$S$9:$S$10</definedName>
    <definedName name="solver_cvg" localSheetId="1" hidden="1">0.0001</definedName>
    <definedName name="solver_cvg" localSheetId="2" hidden="1">0.0001</definedName>
    <definedName name="solver_cvg" localSheetId="3" hidden="1">0.0001</definedName>
    <definedName name="solver_drv" localSheetId="1" hidden="1">1</definedName>
    <definedName name="solver_drv" localSheetId="2" hidden="1">1</definedName>
    <definedName name="solver_drv" localSheetId="3" hidden="1">1</definedName>
    <definedName name="solver_est" localSheetId="1" hidden="1">1</definedName>
    <definedName name="solver_est" localSheetId="2" hidden="1">1</definedName>
    <definedName name="solver_est" localSheetId="3" hidden="1">1</definedName>
    <definedName name="solver_itr" localSheetId="1" hidden="1">100</definedName>
    <definedName name="solver_itr" localSheetId="2" hidden="1">100</definedName>
    <definedName name="solver_itr" localSheetId="3" hidden="1">100</definedName>
    <definedName name="solver_lhs1" localSheetId="1" hidden="1">'FIGURE 3'!$I$14</definedName>
    <definedName name="solver_lhs1" localSheetId="2" hidden="1">'FIGURE 4'!$H$37</definedName>
    <definedName name="solver_lhs1" localSheetId="3" hidden="1">'The Efficient Frontier'!$S$12</definedName>
    <definedName name="solver_lhs2" localSheetId="1" hidden="1">'FIGURE 3'!$I$14</definedName>
    <definedName name="solver_lhs2" localSheetId="3" hidden="1">'The Efficient Frontier'!$E$12</definedName>
    <definedName name="solver_lhs3" localSheetId="1" hidden="1">'FIGURE 3'!$I$14</definedName>
    <definedName name="solver_lin" localSheetId="1" hidden="1">2</definedName>
    <definedName name="solver_lin" localSheetId="2" hidden="1">2</definedName>
    <definedName name="solver_lin" localSheetId="3" hidden="1">2</definedName>
    <definedName name="solver_neg" localSheetId="1" hidden="1">2</definedName>
    <definedName name="solver_neg" localSheetId="2" hidden="1">2</definedName>
    <definedName name="solver_neg" localSheetId="3" hidden="1">2</definedName>
    <definedName name="solver_num" localSheetId="1" hidden="1">1</definedName>
    <definedName name="solver_num" localSheetId="2" hidden="1">1</definedName>
    <definedName name="solver_num" localSheetId="3" hidden="1">1</definedName>
    <definedName name="solver_nwt" localSheetId="1" hidden="1">1</definedName>
    <definedName name="solver_nwt" localSheetId="2" hidden="1">1</definedName>
    <definedName name="solver_nwt" localSheetId="3" hidden="1">1</definedName>
    <definedName name="solver_opt" localSheetId="1" hidden="1">'FIGURE 3'!$I$15</definedName>
    <definedName name="solver_opt" localSheetId="2" hidden="1">'FIGURE 4'!$H$38</definedName>
    <definedName name="solver_opt" localSheetId="3" hidden="1">'The Efficient Frontier'!$S$13</definedName>
    <definedName name="solver_pre" localSheetId="1" hidden="1">0.000001</definedName>
    <definedName name="solver_pre" localSheetId="2" hidden="1">0.000001</definedName>
    <definedName name="solver_pre" localSheetId="3" hidden="1">0.000001</definedName>
    <definedName name="solver_rel1" localSheetId="1" hidden="1">2</definedName>
    <definedName name="solver_rel1" localSheetId="2" hidden="1">2</definedName>
    <definedName name="solver_rel1" localSheetId="3" hidden="1">2</definedName>
    <definedName name="solver_rel2" localSheetId="1" hidden="1">2</definedName>
    <definedName name="solver_rel2" localSheetId="3" hidden="1">2</definedName>
    <definedName name="solver_rel3" localSheetId="1" hidden="1">2</definedName>
    <definedName name="solver_rhs1" localSheetId="1" hidden="1">'FIGURE 3'!$I$5</definedName>
    <definedName name="solver_rhs1" localSheetId="2" hidden="1">'FIGURE 4'!$D$33</definedName>
    <definedName name="solver_rhs1" localSheetId="3" hidden="1">'The Efficient Frontier'!$S$7</definedName>
    <definedName name="solver_rhs2" localSheetId="1" hidden="1">'FIGURE 3'!$I$5</definedName>
    <definedName name="solver_rhs2" localSheetId="3" hidden="1">'The Efficient Frontier'!$E$7</definedName>
    <definedName name="solver_rhs3" localSheetId="1" hidden="1">'FIGURE 3'!$I$5</definedName>
    <definedName name="solver_scl" localSheetId="1" hidden="1">2</definedName>
    <definedName name="solver_scl" localSheetId="2" hidden="1">2</definedName>
    <definedName name="solver_scl" localSheetId="3" hidden="1">2</definedName>
    <definedName name="solver_sho" localSheetId="1" hidden="1">2</definedName>
    <definedName name="solver_sho" localSheetId="2" hidden="1">2</definedName>
    <definedName name="solver_sho" localSheetId="3" hidden="1">2</definedName>
    <definedName name="solver_tim" localSheetId="1" hidden="1">100</definedName>
    <definedName name="solver_tim" localSheetId="2" hidden="1">100</definedName>
    <definedName name="solver_tim" localSheetId="3" hidden="1">100</definedName>
    <definedName name="solver_tol" localSheetId="1" hidden="1">0.05</definedName>
    <definedName name="solver_tol" localSheetId="2" hidden="1">0.05</definedName>
    <definedName name="solver_tol" localSheetId="3" hidden="1">0.05</definedName>
    <definedName name="solver_typ" localSheetId="1" hidden="1">2</definedName>
    <definedName name="solver_typ" localSheetId="2" hidden="1">2</definedName>
    <definedName name="solver_typ" localSheetId="3" hidden="1">2</definedName>
    <definedName name="solver_val" localSheetId="1" hidden="1">0</definedName>
    <definedName name="solver_val" localSheetId="2" hidden="1">0</definedName>
    <definedName name="solver_val" localSheetId="3" hidden="1">0</definedName>
  </definedNames>
  <calcPr calcId="125725"/>
</workbook>
</file>

<file path=xl/calcChain.xml><?xml version="1.0" encoding="utf-8"?>
<calcChain xmlns="http://schemas.openxmlformats.org/spreadsheetml/2006/main">
  <c r="C13" i="8" a="1"/>
  <c r="C13" s="1"/>
  <c r="I22" i="7"/>
  <c r="I28" s="1" a="1"/>
  <c r="I28" s="1"/>
  <c r="S8" i="8"/>
  <c r="S12" s="1"/>
  <c r="D8"/>
  <c r="D13" s="1" a="1"/>
  <c r="D13" s="1"/>
  <c r="E8"/>
  <c r="E12" s="1"/>
  <c r="F8"/>
  <c r="F13" s="1" a="1"/>
  <c r="F13" s="1"/>
  <c r="G8"/>
  <c r="G12" s="1"/>
  <c r="H8"/>
  <c r="H13" s="1" a="1"/>
  <c r="H13" s="1"/>
  <c r="I8"/>
  <c r="I12" s="1"/>
  <c r="J8"/>
  <c r="J13" s="1" a="1"/>
  <c r="J13" s="1"/>
  <c r="K8"/>
  <c r="K12" s="1"/>
  <c r="L8"/>
  <c r="L13" s="1" a="1"/>
  <c r="L13" s="1"/>
  <c r="M8"/>
  <c r="M12" s="1"/>
  <c r="N8"/>
  <c r="N13" s="1" a="1"/>
  <c r="N13" s="1"/>
  <c r="O8"/>
  <c r="O12" s="1"/>
  <c r="P8"/>
  <c r="P13" s="1" a="1"/>
  <c r="P13" s="1"/>
  <c r="Q8"/>
  <c r="Q12" s="1"/>
  <c r="R8"/>
  <c r="R13" s="1" a="1"/>
  <c r="R13" s="1"/>
  <c r="C8"/>
  <c r="J24" i="3" a="1"/>
  <c r="J24" s="1"/>
  <c r="I24" a="1"/>
  <c r="I24" s="1"/>
  <c r="I14" i="1" a="1"/>
  <c r="I14" s="1"/>
  <c r="D37" i="3" a="1"/>
  <c r="D38" a="1"/>
  <c r="D36" a="1"/>
  <c r="I10" i="1"/>
  <c r="I10" i="7"/>
  <c r="I14" s="1"/>
  <c r="I12" i="3"/>
  <c r="I11" a="1"/>
  <c r="I11" s="1"/>
  <c r="I10"/>
  <c r="I6"/>
  <c r="I7"/>
  <c r="I5"/>
  <c r="K24" a="1"/>
  <c r="D24" a="1"/>
  <c r="D24" s="1"/>
  <c r="C24" a="1"/>
  <c r="C24" s="1"/>
  <c r="H15" a="1"/>
  <c r="H15" s="1"/>
  <c r="I15"/>
  <c r="H16"/>
  <c r="J16"/>
  <c r="I17"/>
  <c r="I15" i="1" a="1"/>
  <c r="I15" s="1"/>
  <c r="I13" i="7" l="1"/>
  <c r="I15" a="1"/>
  <c r="I15" s="1"/>
  <c r="I27"/>
  <c r="S13" i="8" a="1"/>
  <c r="S13" s="1"/>
  <c r="R12"/>
  <c r="Q13" a="1"/>
  <c r="Q13" s="1"/>
  <c r="P12"/>
  <c r="O13" a="1"/>
  <c r="O13" s="1"/>
  <c r="N12"/>
  <c r="M13" a="1"/>
  <c r="M13" s="1"/>
  <c r="L12"/>
  <c r="K13" a="1"/>
  <c r="K13" s="1"/>
  <c r="J12"/>
  <c r="I13" a="1"/>
  <c r="I13" s="1"/>
  <c r="H12"/>
  <c r="G13" a="1"/>
  <c r="G13" s="1"/>
  <c r="F12"/>
  <c r="E13" a="1"/>
  <c r="E13" s="1"/>
  <c r="D12"/>
  <c r="C12"/>
  <c r="J25" i="3"/>
  <c r="J26"/>
  <c r="I25"/>
  <c r="I26"/>
  <c r="I28"/>
  <c r="C25"/>
  <c r="G23" s="1" a="1"/>
  <c r="G23" s="1"/>
  <c r="D25"/>
  <c r="G25" s="1" a="1"/>
  <c r="G25" s="1"/>
  <c r="D26"/>
  <c r="C26"/>
  <c r="J17"/>
  <c r="H17"/>
  <c r="I16"/>
  <c r="J15"/>
  <c r="G24" l="1" a="1"/>
  <c r="G24" s="1"/>
  <c r="G26" l="1"/>
  <c r="D38" l="1"/>
  <c r="K26"/>
  <c r="D37"/>
  <c r="K25"/>
  <c r="I29" a="1"/>
  <c r="I29" s="1"/>
  <c r="K24"/>
  <c r="D36"/>
  <c r="J29" a="1"/>
  <c r="J29" s="1"/>
  <c r="J28"/>
  <c r="K28" l="1"/>
  <c r="K29" a="1"/>
  <c r="K29" s="1"/>
  <c r="H38" a="1"/>
  <c r="H38" s="1"/>
  <c r="H37"/>
</calcChain>
</file>

<file path=xl/sharedStrings.xml><?xml version="1.0" encoding="utf-8"?>
<sst xmlns="http://schemas.openxmlformats.org/spreadsheetml/2006/main" count="144" uniqueCount="44">
  <si>
    <t>Asset Data</t>
  </si>
  <si>
    <t>T-Bills</t>
  </si>
  <si>
    <t>Bonds</t>
  </si>
  <si>
    <t>Stocks</t>
  </si>
  <si>
    <t>Exp Ret</t>
  </si>
  <si>
    <t>Std</t>
  </si>
  <si>
    <t>Correlation Matrix</t>
  </si>
  <si>
    <t>Covariance Matrix</t>
  </si>
  <si>
    <t>T-bills</t>
  </si>
  <si>
    <t>Stock</t>
  </si>
  <si>
    <t>ExpRet</t>
  </si>
  <si>
    <t>StdDev</t>
  </si>
  <si>
    <t>Target Exp. Return</t>
  </si>
  <si>
    <t>Frontier Portfolio Weights</t>
  </si>
  <si>
    <t>Std Dev</t>
  </si>
  <si>
    <t>VCV Inverse</t>
  </si>
  <si>
    <t>l</t>
  </si>
  <si>
    <t>m</t>
  </si>
  <si>
    <t>A</t>
  </si>
  <si>
    <t>B</t>
  </si>
  <si>
    <t>C</t>
  </si>
  <si>
    <t>D</t>
  </si>
  <si>
    <t>g</t>
  </si>
  <si>
    <t>h</t>
  </si>
  <si>
    <t>g+h</t>
  </si>
  <si>
    <t>Target Expected Return</t>
  </si>
  <si>
    <t>Weights</t>
  </si>
  <si>
    <t>Exp Return</t>
  </si>
  <si>
    <t>Portfolio Weights</t>
  </si>
  <si>
    <t>Variance</t>
  </si>
  <si>
    <t>USING SOLVER TO REPRODUCE UNCONSTRAINED FRONTIER PORTFOLIOS</t>
  </si>
  <si>
    <t>USING ALGEBRA TO REPRODUCE UNCONSTRAINED FRONTIER PORTFOLIOS</t>
  </si>
  <si>
    <t>Generating Frontier Portfolios, using G+H</t>
  </si>
  <si>
    <t>target1</t>
  </si>
  <si>
    <t>change1</t>
  </si>
  <si>
    <t>portret1</t>
  </si>
  <si>
    <t>portsd1</t>
  </si>
  <si>
    <t>Finding Weights, g and h, to generate points on the frontier</t>
  </si>
  <si>
    <t>PortRet</t>
  </si>
  <si>
    <t>PortSd</t>
  </si>
  <si>
    <t>Change</t>
  </si>
  <si>
    <t>u-VEC</t>
  </si>
  <si>
    <t>RE</t>
  </si>
  <si>
    <t>Target Exp Ret</t>
  </si>
</sst>
</file>

<file path=xl/styles.xml><?xml version="1.0" encoding="utf-8"?>
<styleSheet xmlns="http://schemas.openxmlformats.org/spreadsheetml/2006/main">
  <numFmts count="3">
    <numFmt numFmtId="164" formatCode="0.0000"/>
    <numFmt numFmtId="165" formatCode="0.000"/>
    <numFmt numFmtId="166" formatCode="0.0%"/>
  </numFmts>
  <fonts count="4">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1" fillId="0" borderId="0" applyFont="0" applyFill="0" applyBorder="0" applyAlignment="0" applyProtection="0"/>
  </cellStyleXfs>
  <cellXfs count="15">
    <xf numFmtId="0" fontId="0" fillId="0" borderId="0" xfId="0"/>
    <xf numFmtId="10" fontId="0" fillId="0" borderId="0" xfId="0" applyNumberFormat="1"/>
    <xf numFmtId="2" fontId="0" fillId="0" borderId="0" xfId="0" applyNumberFormat="1"/>
    <xf numFmtId="164" fontId="0" fillId="0" borderId="0" xfId="0" applyNumberFormat="1"/>
    <xf numFmtId="165" fontId="0" fillId="0" borderId="0" xfId="0" applyNumberFormat="1"/>
    <xf numFmtId="9" fontId="0" fillId="0" borderId="0" xfId="1" applyFont="1"/>
    <xf numFmtId="166" fontId="0" fillId="0" borderId="0" xfId="1" applyNumberFormat="1" applyFont="1"/>
    <xf numFmtId="10" fontId="0" fillId="0" borderId="0" xfId="1" applyNumberFormat="1" applyFont="1"/>
    <xf numFmtId="0" fontId="2" fillId="0" borderId="0" xfId="0" applyFont="1"/>
    <xf numFmtId="0" fontId="2" fillId="0" borderId="0" xfId="0" applyFont="1" applyAlignment="1"/>
    <xf numFmtId="0" fontId="0" fillId="0" borderId="0" xfId="0" applyAlignment="1"/>
    <xf numFmtId="0" fontId="2" fillId="0" borderId="0" xfId="0" applyFont="1" applyAlignment="1">
      <alignment horizontal="center"/>
    </xf>
    <xf numFmtId="0" fontId="3" fillId="0" borderId="0" xfId="0" applyFont="1" applyAlignment="1">
      <alignment horizontal="center" wrapText="1"/>
    </xf>
    <xf numFmtId="0" fontId="0" fillId="0" borderId="0" xfId="0" applyAlignment="1">
      <alignment horizontal="center"/>
    </xf>
    <xf numFmtId="0" fontId="0" fillId="0" borderId="0" xfId="0" applyAlignment="1">
      <alignment horizontal="right"/>
    </xf>
  </cellXfs>
  <cellStyles count="2">
    <cellStyle name="Normal" xfId="0" builtinId="0"/>
    <cellStyle name="Percent"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layout/>
    </c:title>
    <c:plotArea>
      <c:layout/>
      <c:scatterChart>
        <c:scatterStyle val="smoothMarker"/>
        <c:ser>
          <c:idx val="0"/>
          <c:order val="0"/>
          <c:tx>
            <c:v>Efficient Frontier</c:v>
          </c:tx>
          <c:marker>
            <c:symbol val="none"/>
          </c:marker>
          <c:xVal>
            <c:numRef>
              <c:f>'The Efficient Frontier'!$C$15:$S$15</c:f>
              <c:numCache>
                <c:formatCode>General</c:formatCode>
                <c:ptCount val="17"/>
                <c:pt idx="0">
                  <c:v>4.3301393304525641E-2</c:v>
                </c:pt>
                <c:pt idx="1">
                  <c:v>4.1193023511987795E-2</c:v>
                </c:pt>
                <c:pt idx="2">
                  <c:v>5.1593280499225312E-2</c:v>
                </c:pt>
                <c:pt idx="3">
                  <c:v>6.9066148926174839E-2</c:v>
                </c:pt>
                <c:pt idx="4">
                  <c:v>8.9563524059789221E-2</c:v>
                </c:pt>
                <c:pt idx="5">
                  <c:v>0.11142864235114497</c:v>
                </c:pt>
                <c:pt idx="6">
                  <c:v>0.13399360212385283</c:v>
                </c:pt>
                <c:pt idx="7">
                  <c:v>0.15695685414701213</c:v>
                </c:pt>
                <c:pt idx="8">
                  <c:v>0.18016616855402479</c:v>
                </c:pt>
                <c:pt idx="9">
                  <c:v>0.20353738749923497</c:v>
                </c:pt>
                <c:pt idx="10">
                  <c:v>0.22702051339625662</c:v>
                </c:pt>
                <c:pt idx="11">
                  <c:v>0.27420736865948292</c:v>
                </c:pt>
                <c:pt idx="12">
                  <c:v>0.32158039565619573</c:v>
                </c:pt>
                <c:pt idx="13">
                  <c:v>0.36906791113887633</c:v>
                </c:pt>
                <c:pt idx="14">
                  <c:v>0.41663076880279959</c:v>
                </c:pt>
                <c:pt idx="15">
                  <c:v>0.46424581236461265</c:v>
                </c:pt>
                <c:pt idx="16">
                  <c:v>0.51189847961402402</c:v>
                </c:pt>
              </c:numCache>
            </c:numRef>
          </c:xVal>
          <c:yVal>
            <c:numRef>
              <c:f>'The Efficient Frontier'!$C$16:$S$16</c:f>
              <c:numCache>
                <c:formatCode>General</c:formatCode>
                <c:ptCount val="17"/>
                <c:pt idx="0">
                  <c:v>-2.5646961551023528E-11</c:v>
                </c:pt>
                <c:pt idx="1">
                  <c:v>1.0000999982345292E-2</c:v>
                </c:pt>
                <c:pt idx="2">
                  <c:v>1.9999999990335939E-2</c:v>
                </c:pt>
                <c:pt idx="3">
                  <c:v>2.9999999998341149E-2</c:v>
                </c:pt>
                <c:pt idx="4">
                  <c:v>4.0000000006346355E-2</c:v>
                </c:pt>
                <c:pt idx="5">
                  <c:v>5.0000000014351571E-2</c:v>
                </c:pt>
                <c:pt idx="6">
                  <c:v>6.0000000022356774E-2</c:v>
                </c:pt>
                <c:pt idx="7">
                  <c:v>7.0000000030361997E-2</c:v>
                </c:pt>
                <c:pt idx="8">
                  <c:v>8.0000000031714882E-2</c:v>
                </c:pt>
                <c:pt idx="9">
                  <c:v>9.0000000046372403E-2</c:v>
                </c:pt>
                <c:pt idx="10">
                  <c:v>0.10000000005437759</c:v>
                </c:pt>
                <c:pt idx="11">
                  <c:v>0.12000000007038801</c:v>
                </c:pt>
                <c:pt idx="12">
                  <c:v>0.1400000000863984</c:v>
                </c:pt>
                <c:pt idx="13">
                  <c:v>0.16000000010240881</c:v>
                </c:pt>
                <c:pt idx="14">
                  <c:v>0.18000000011841921</c:v>
                </c:pt>
                <c:pt idx="15">
                  <c:v>0.20000000012777738</c:v>
                </c:pt>
                <c:pt idx="16">
                  <c:v>0.22000000015044013</c:v>
                </c:pt>
              </c:numCache>
            </c:numRef>
          </c:yVal>
          <c:smooth val="1"/>
        </c:ser>
        <c:axId val="156329088"/>
        <c:axId val="156330624"/>
      </c:scatterChart>
      <c:valAx>
        <c:axId val="156329088"/>
        <c:scaling>
          <c:orientation val="minMax"/>
          <c:max val="0.25"/>
        </c:scaling>
        <c:axPos val="b"/>
        <c:title>
          <c:tx>
            <c:rich>
              <a:bodyPr/>
              <a:lstStyle/>
              <a:p>
                <a:pPr>
                  <a:defRPr/>
                </a:pPr>
                <a:r>
                  <a:rPr lang="en-US"/>
                  <a:t>Risk (Standard Deviation)</a:t>
                </a:r>
              </a:p>
            </c:rich>
          </c:tx>
          <c:layout/>
        </c:title>
        <c:numFmt formatCode="0%" sourceLinked="0"/>
        <c:tickLblPos val="nextTo"/>
        <c:crossAx val="156330624"/>
        <c:crosses val="autoZero"/>
        <c:crossBetween val="midCat"/>
      </c:valAx>
      <c:valAx>
        <c:axId val="156330624"/>
        <c:scaling>
          <c:orientation val="minMax"/>
          <c:min val="0"/>
        </c:scaling>
        <c:axPos val="l"/>
        <c:majorGridlines/>
        <c:title>
          <c:tx>
            <c:rich>
              <a:bodyPr rot="-5400000" vert="horz"/>
              <a:lstStyle/>
              <a:p>
                <a:pPr>
                  <a:defRPr/>
                </a:pPr>
                <a:r>
                  <a:rPr lang="en-US"/>
                  <a:t>Expected Return</a:t>
                </a:r>
              </a:p>
            </c:rich>
          </c:tx>
          <c:layout/>
        </c:title>
        <c:numFmt formatCode="0%" sourceLinked="0"/>
        <c:tickLblPos val="nextTo"/>
        <c:crossAx val="156329088"/>
        <c:crosses val="autoZero"/>
        <c:crossBetween val="midCat"/>
      </c:valAx>
    </c:plotArea>
    <c:legend>
      <c:legendPos val="r"/>
      <c:layout/>
    </c:legend>
    <c:plotVisOnly val="1"/>
  </c:chart>
  <c:printSettings>
    <c:headerFooter/>
    <c:pageMargins b="0.75000000000000033" l="0.70000000000000029" r="0.70000000000000029" t="0.75000000000000033" header="0.30000000000000016" footer="0.30000000000000016"/>
    <c:pageSetup/>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259558</xdr:colOff>
      <xdr:row>0</xdr:row>
      <xdr:rowOff>164307</xdr:rowOff>
    </xdr:from>
    <xdr:to>
      <xdr:col>20</xdr:col>
      <xdr:colOff>381001</xdr:colOff>
      <xdr:row>26</xdr:row>
      <xdr:rowOff>142876</xdr:rowOff>
    </xdr:to>
    <xdr:sp macro="" textlink="">
      <xdr:nvSpPr>
        <xdr:cNvPr id="2" name="TextBox 1"/>
        <xdr:cNvSpPr txBox="1"/>
      </xdr:nvSpPr>
      <xdr:spPr>
        <a:xfrm>
          <a:off x="6284121" y="164307"/>
          <a:ext cx="6193630" cy="49315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Solution</a:t>
          </a:r>
          <a:r>
            <a:rPr lang="en-US" sz="1100" baseline="0"/>
            <a:t> to Reproduce Figure 1 from  our in-class handout:</a:t>
          </a:r>
        </a:p>
        <a:p>
          <a:endParaRPr lang="en-US" sz="1100" baseline="0"/>
        </a:p>
        <a:p>
          <a:r>
            <a:rPr lang="en-US" sz="1100" baseline="0"/>
            <a:t> Given asset returns, asset standard deviations, and the current portfolio split, linear algebra operations can be used to calculate Expected Return  on the Portfolio of Assets and the Variance of the Portfolio </a:t>
          </a:r>
        </a:p>
        <a:p>
          <a:endParaRPr lang="en-US" sz="1100" u="sng" baseline="0"/>
        </a:p>
        <a:p>
          <a:r>
            <a:rPr lang="en-US" sz="1100" u="sng" baseline="0"/>
            <a:t>Matrix Notation and Excel Formulas</a:t>
          </a:r>
        </a:p>
        <a:p>
          <a:endParaRPr lang="en-US" sz="1100" baseline="0"/>
        </a:p>
        <a:p>
          <a:r>
            <a:rPr lang="en-US" sz="1100">
              <a:solidFill>
                <a:schemeClr val="dk1"/>
              </a:solidFill>
              <a:latin typeface="+mn-lt"/>
              <a:ea typeface="+mn-ea"/>
              <a:cs typeface="+mn-cs"/>
            </a:rPr>
            <a:t>1. Portfolio Return=w</a:t>
          </a:r>
          <a:r>
            <a:rPr lang="en-US" sz="1100" baseline="30000">
              <a:solidFill>
                <a:schemeClr val="dk1"/>
              </a:solidFill>
              <a:latin typeface="+mn-lt"/>
              <a:ea typeface="+mn-ea"/>
              <a:cs typeface="+mn-cs"/>
            </a:rPr>
            <a:t>T</a:t>
          </a:r>
          <a:r>
            <a:rPr lang="en-US" sz="1100">
              <a:solidFill>
                <a:schemeClr val="dk1"/>
              </a:solidFill>
              <a:latin typeface="+mn-lt"/>
              <a:ea typeface="+mn-ea"/>
              <a:cs typeface="+mn-cs"/>
            </a:rPr>
            <a:t>e =SUMPRODUCT(w,e)</a:t>
          </a:r>
        </a:p>
        <a:p>
          <a:r>
            <a:rPr lang="en-US" sz="1100">
              <a:solidFill>
                <a:schemeClr val="dk1"/>
              </a:solidFill>
              <a:latin typeface="+mn-lt"/>
              <a:ea typeface="+mn-ea"/>
              <a:cs typeface="+mn-cs"/>
            </a:rPr>
            <a:t>2. Portfolio Variance =w</a:t>
          </a:r>
          <a:r>
            <a:rPr lang="en-US" sz="1100" baseline="30000">
              <a:solidFill>
                <a:schemeClr val="dk1"/>
              </a:solidFill>
              <a:latin typeface="+mn-lt"/>
              <a:ea typeface="+mn-ea"/>
              <a:cs typeface="+mn-cs"/>
            </a:rPr>
            <a:t>T</a:t>
          </a:r>
          <a:r>
            <a:rPr lang="en-US" sz="1100">
              <a:solidFill>
                <a:schemeClr val="dk1"/>
              </a:solidFill>
              <a:latin typeface="+mn-lt"/>
              <a:ea typeface="+mn-ea"/>
              <a:cs typeface="+mn-cs"/>
            </a:rPr>
            <a:t>Vw =MMULT(TRANSPOSE(w),MMULT(V,w))</a:t>
          </a:r>
        </a:p>
        <a:p>
          <a:endParaRPr lang="en-US" sz="1100"/>
        </a:p>
        <a:p>
          <a:r>
            <a:rPr lang="en-US" sz="1100"/>
            <a:t>w= column</a:t>
          </a:r>
          <a:r>
            <a:rPr lang="en-US" sz="1100" baseline="0"/>
            <a:t> vector of portfolio weights</a:t>
          </a:r>
        </a:p>
        <a:p>
          <a:r>
            <a:rPr lang="en-US" sz="1100" baseline="0"/>
            <a:t>e=column vector of portfolio returns</a:t>
          </a:r>
        </a:p>
        <a:p>
          <a:r>
            <a:rPr lang="en-US" sz="1100" baseline="0"/>
            <a:t>V=Variance-Covariance Matrix </a:t>
          </a:r>
        </a:p>
        <a:p>
          <a:endParaRPr lang="en-US" sz="1100" baseline="0"/>
        </a:p>
        <a:p>
          <a:r>
            <a:rPr lang="en-US" sz="1100" b="1" u="none" baseline="0"/>
            <a:t>Cell I:14 - </a:t>
          </a:r>
          <a:r>
            <a:rPr lang="en-US" sz="1100" u="none" baseline="0"/>
            <a:t>calculates the Expected Return on the Portfolio by employing equation 1.</a:t>
          </a:r>
        </a:p>
        <a:p>
          <a:r>
            <a:rPr lang="en-US" sz="1100" b="1" u="none" baseline="0"/>
            <a:t>Cell I:15 - </a:t>
          </a:r>
          <a:r>
            <a:rPr lang="en-US" sz="1100" u="none" baseline="0"/>
            <a:t>calculates the Standard Deviation of the Portfolio by raising equation 2 to the one-half power. </a:t>
          </a:r>
        </a:p>
        <a:p>
          <a:endParaRPr lang="en-US" sz="1100" u="none" baseline="0"/>
        </a:p>
        <a:p>
          <a:pPr marL="0" marR="0" indent="0" defTabSz="914400" eaLnBrk="1" fontAlgn="auto" latinLnBrk="0" hangingPunct="1">
            <a:lnSpc>
              <a:spcPct val="100000"/>
            </a:lnSpc>
            <a:spcBef>
              <a:spcPts val="0"/>
            </a:spcBef>
            <a:spcAft>
              <a:spcPts val="0"/>
            </a:spcAft>
            <a:buClrTx/>
            <a:buSzTx/>
            <a:buFontTx/>
            <a:buNone/>
            <a:tabLst/>
            <a:defRPr/>
          </a:pPr>
          <a:r>
            <a:rPr lang="en-US" sz="1100" u="none" baseline="0"/>
            <a:t>Note: Both calculations use linear algegra operations. For Expected Return,</a:t>
          </a:r>
          <a:r>
            <a:rPr lang="en-US" sz="1100" b="1" u="none" baseline="0"/>
            <a:t>Cell I:14</a:t>
          </a:r>
          <a:r>
            <a:rPr lang="en-US" sz="1100" b="0" u="none" baseline="0"/>
            <a:t>, the dimensions of vectors 'e' and 'w' must agree. In our case 'e'='w'=3x1 vector satisfying the agreement of dimesions.  The Expected Return is a scalar value. For our problem we observe Portfolio Return to be the matrix mutliplication of a 1x3 vector  '</a:t>
          </a:r>
          <a:r>
            <a:rPr lang="en-US" sz="1100">
              <a:solidFill>
                <a:schemeClr val="dk1"/>
              </a:solidFill>
              <a:latin typeface="+mn-lt"/>
              <a:ea typeface="+mn-ea"/>
              <a:cs typeface="+mn-cs"/>
            </a:rPr>
            <a:t>w</a:t>
          </a:r>
          <a:r>
            <a:rPr lang="en-US" sz="1100" baseline="30000">
              <a:solidFill>
                <a:schemeClr val="dk1"/>
              </a:solidFill>
              <a:latin typeface="+mn-lt"/>
              <a:ea typeface="+mn-ea"/>
              <a:cs typeface="+mn-cs"/>
            </a:rPr>
            <a:t>T</a:t>
          </a:r>
          <a:r>
            <a:rPr lang="en-US" sz="1100" b="0" u="none" baseline="0"/>
            <a:t>'and a 3x1 vector 'e'. Dimension Multiplication: </a:t>
          </a:r>
          <a:r>
            <a:rPr lang="en-US" sz="1100">
              <a:solidFill>
                <a:schemeClr val="dk1"/>
              </a:solidFill>
              <a:latin typeface="+mn-lt"/>
              <a:ea typeface="+mn-ea"/>
              <a:cs typeface="+mn-cs"/>
            </a:rPr>
            <a:t>(1x3)*(3x1)=(1x1) .</a:t>
          </a:r>
          <a:r>
            <a:rPr lang="en-US" sz="1100" b="0" u="none" baseline="0"/>
            <a:t>For Standard Deviation,</a:t>
          </a:r>
          <a:r>
            <a:rPr lang="en-US" sz="1100" b="1" u="none" baseline="0"/>
            <a:t>Cell I:15,  </a:t>
          </a:r>
          <a:r>
            <a:rPr lang="en-US" sz="1100" b="0" u="none" baseline="0"/>
            <a:t>the dimensions of the matrix 'V' and the vector 'w' must agree. In our case 'V'=3x3 matrix and 'w'=3x1 matrix satisfying the first part of our equation. The result of V*w is a 3x1 vector. Finally, we need the dimensions of </a:t>
          </a:r>
          <a:r>
            <a:rPr lang="en-US" sz="1100">
              <a:solidFill>
                <a:schemeClr val="dk1"/>
              </a:solidFill>
              <a:latin typeface="+mn-lt"/>
              <a:ea typeface="+mn-ea"/>
              <a:cs typeface="+mn-cs"/>
            </a:rPr>
            <a:t>w</a:t>
          </a:r>
          <a:r>
            <a:rPr lang="en-US" sz="1100" baseline="30000">
              <a:solidFill>
                <a:schemeClr val="dk1"/>
              </a:solidFill>
              <a:latin typeface="+mn-lt"/>
              <a:ea typeface="+mn-ea"/>
              <a:cs typeface="+mn-cs"/>
            </a:rPr>
            <a:t>T </a:t>
          </a:r>
          <a:r>
            <a:rPr lang="en-US" sz="1100" b="0" baseline="0">
              <a:solidFill>
                <a:schemeClr val="dk1"/>
              </a:solidFill>
              <a:latin typeface="+mn-lt"/>
              <a:ea typeface="+mn-ea"/>
              <a:cs typeface="+mn-cs"/>
            </a:rPr>
            <a:t>and V*w to agree.  In our case, </a:t>
          </a:r>
          <a:r>
            <a:rPr lang="en-US" sz="1100">
              <a:solidFill>
                <a:schemeClr val="dk1"/>
              </a:solidFill>
              <a:latin typeface="+mn-lt"/>
              <a:ea typeface="+mn-ea"/>
              <a:cs typeface="+mn-cs"/>
            </a:rPr>
            <a:t>w</a:t>
          </a:r>
          <a:r>
            <a:rPr lang="en-US" sz="1100" baseline="30000">
              <a:solidFill>
                <a:schemeClr val="dk1"/>
              </a:solidFill>
              <a:latin typeface="+mn-lt"/>
              <a:ea typeface="+mn-ea"/>
              <a:cs typeface="+mn-cs"/>
            </a:rPr>
            <a:t>T  </a:t>
          </a:r>
          <a:r>
            <a:rPr lang="en-US" sz="1100" b="0" baseline="0">
              <a:solidFill>
                <a:schemeClr val="dk1"/>
              </a:solidFill>
              <a:latin typeface="+mn-lt"/>
              <a:ea typeface="+mn-ea"/>
              <a:cs typeface="+mn-cs"/>
            </a:rPr>
            <a:t>= 1x3 vector and V*w =3x1 vector. The resulting multiplication  </a:t>
          </a:r>
          <a:r>
            <a:rPr lang="en-US" sz="1100">
              <a:solidFill>
                <a:schemeClr val="dk1"/>
              </a:solidFill>
              <a:latin typeface="+mn-lt"/>
              <a:ea typeface="+mn-ea"/>
              <a:cs typeface="+mn-cs"/>
            </a:rPr>
            <a:t>w</a:t>
          </a:r>
          <a:r>
            <a:rPr lang="en-US" sz="1100" baseline="30000">
              <a:solidFill>
                <a:schemeClr val="dk1"/>
              </a:solidFill>
              <a:latin typeface="+mn-lt"/>
              <a:ea typeface="+mn-ea"/>
              <a:cs typeface="+mn-cs"/>
            </a:rPr>
            <a:t>T</a:t>
          </a:r>
          <a:r>
            <a:rPr lang="en-US" sz="1100">
              <a:solidFill>
                <a:schemeClr val="dk1"/>
              </a:solidFill>
              <a:latin typeface="+mn-lt"/>
              <a:ea typeface="+mn-ea"/>
              <a:cs typeface="+mn-cs"/>
            </a:rPr>
            <a:t>Vw is a 1x1</a:t>
          </a:r>
          <a:r>
            <a:rPr lang="en-US" sz="1100" baseline="0">
              <a:solidFill>
                <a:schemeClr val="dk1"/>
              </a:solidFill>
              <a:latin typeface="+mn-lt"/>
              <a:ea typeface="+mn-ea"/>
              <a:cs typeface="+mn-cs"/>
            </a:rPr>
            <a:t> or scalar, as desired. It is also critical to employ Control+Shift+Enter when evaluating functions that use matrices and vectors as imputs.  </a:t>
          </a:r>
          <a:endParaRPr lang="en-US" sz="1100" b="0" u="none" baseline="0"/>
        </a:p>
        <a:p>
          <a:endParaRPr lang="en-US" sz="1100" u="non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123825</xdr:colOff>
      <xdr:row>1</xdr:row>
      <xdr:rowOff>9525</xdr:rowOff>
    </xdr:from>
    <xdr:to>
      <xdr:col>17</xdr:col>
      <xdr:colOff>504825</xdr:colOff>
      <xdr:row>31</xdr:row>
      <xdr:rowOff>28574</xdr:rowOff>
    </xdr:to>
    <xdr:sp macro="" textlink="">
      <xdr:nvSpPr>
        <xdr:cNvPr id="2" name="TextBox 1"/>
        <xdr:cNvSpPr txBox="1"/>
      </xdr:nvSpPr>
      <xdr:spPr>
        <a:xfrm>
          <a:off x="6219825" y="200025"/>
          <a:ext cx="4648200" cy="57340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Solution</a:t>
          </a:r>
          <a:r>
            <a:rPr lang="en-US" sz="1100" baseline="0"/>
            <a:t> to Reproduce Figure 3 from our in-class handout: </a:t>
          </a:r>
        </a:p>
        <a:p>
          <a:endParaRPr lang="en-US" sz="1100" baseline="0"/>
        </a:p>
        <a:p>
          <a:r>
            <a:rPr lang="en-US" sz="1100" baseline="0"/>
            <a:t>As mentioned before, it is necessary to check the dimensions of inputs for the calculations of Expected Return and Standard Deviation.  For this problem, the dimensions are accepted. </a:t>
          </a:r>
        </a:p>
        <a:p>
          <a:endParaRPr lang="en-US" sz="1100" baseline="0"/>
        </a:p>
        <a:p>
          <a:r>
            <a:rPr lang="en-US" sz="1100" u="sng" baseline="0"/>
            <a:t>Installation of Solver</a:t>
          </a:r>
        </a:p>
        <a:p>
          <a:r>
            <a:rPr lang="en-US" sz="1100" i="0" u="none" baseline="0"/>
            <a:t>1. Click the Office Button in the top left hand corner</a:t>
          </a:r>
        </a:p>
        <a:p>
          <a:r>
            <a:rPr lang="en-US" sz="1100" i="0" u="none" baseline="0"/>
            <a:t>2. Click Excel Options from the drop down menu</a:t>
          </a:r>
        </a:p>
        <a:p>
          <a:r>
            <a:rPr lang="en-US" sz="1100" i="0" u="none" baseline="0"/>
            <a:t>3. Choose Add-Ins on the left panel menu</a:t>
          </a:r>
        </a:p>
        <a:p>
          <a:r>
            <a:rPr lang="en-US" sz="1100" i="0" u="none" baseline="0"/>
            <a:t>4.  Highlight the Solver Add-In and Click Go</a:t>
          </a:r>
        </a:p>
        <a:p>
          <a:r>
            <a:rPr lang="en-US" sz="1100" i="0" u="none" baseline="0"/>
            <a:t>5. In the pop-up menu, select solver add-in and cick OK</a:t>
          </a:r>
        </a:p>
        <a:p>
          <a:r>
            <a:rPr lang="en-US" sz="1100" i="0" u="none" baseline="0"/>
            <a:t>6. Solver will be available in the DATA tab in the analysis subtab.</a:t>
          </a:r>
        </a:p>
        <a:p>
          <a:endParaRPr lang="en-US" sz="1100" baseline="0"/>
        </a:p>
        <a:p>
          <a:r>
            <a:rPr lang="en-US" sz="1100" u="sng" baseline="0"/>
            <a:t>Application of Solver </a:t>
          </a:r>
        </a:p>
        <a:p>
          <a:endParaRPr lang="en-US" sz="1100" u="sng" baseline="0"/>
        </a:p>
        <a:p>
          <a:r>
            <a:rPr lang="en-US" sz="1100" u="none" baseline="0"/>
            <a:t>If we want to construct an efficient portfolio producing a given target return, we can employ excel's Solver. The portfolio variance (SD) is a quadratic function of weights, so solver will complete the task. </a:t>
          </a:r>
        </a:p>
        <a:p>
          <a:endParaRPr lang="en-US" sz="1100" u="none" baseline="0"/>
        </a:p>
        <a:p>
          <a:r>
            <a:rPr lang="en-US" sz="1100" u="none" baseline="0"/>
            <a:t>Necessary Inputs:</a:t>
          </a:r>
        </a:p>
        <a:p>
          <a:r>
            <a:rPr lang="en-US" sz="1100" u="none" baseline="0"/>
            <a:t>'target cell' = value that will be minimized (maximized) = Std Dev (portsd1)</a:t>
          </a:r>
        </a:p>
        <a:p>
          <a:r>
            <a:rPr lang="en-US" sz="1100" u="none" baseline="0"/>
            <a:t>'changing cells' = values to be changed =  Bonds and Stocks (change1)</a:t>
          </a:r>
        </a:p>
        <a:p>
          <a:r>
            <a:rPr lang="en-US" sz="1100" u="none" baseline="0"/>
            <a:t>'constraints' = Exp Return must equal Target Expected Return (target1)</a:t>
          </a:r>
        </a:p>
        <a:p>
          <a:endParaRPr lang="en-US" sz="1100" u="none" baseline="0"/>
        </a:p>
        <a:p>
          <a:r>
            <a:rPr lang="en-US" sz="1100" u="none" baseline="0"/>
            <a:t>Note: Restriction on full investment can be accomplished by setting T-Bills equal to 1-Bonds+Stocks </a:t>
          </a:r>
        </a:p>
        <a:p>
          <a:endParaRPr lang="en-US" sz="1100" u="none" baseline="0"/>
        </a:p>
        <a:p>
          <a:r>
            <a:rPr lang="en-US" sz="1100" u="none" baseline="0"/>
            <a:t>Answer: The optimum weights imply the following: buy Bonds and Stocks and short sell T-Bills in the corresponding proportions under the portfolio weights. The Exp Ret verifies the constraint and minimizes the Std Dev in the process. </a:t>
          </a:r>
        </a:p>
        <a:p>
          <a:endParaRPr lang="en-US" sz="1100" u="none" baseline="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457201</xdr:colOff>
      <xdr:row>1</xdr:row>
      <xdr:rowOff>19050</xdr:rowOff>
    </xdr:from>
    <xdr:to>
      <xdr:col>19</xdr:col>
      <xdr:colOff>495301</xdr:colOff>
      <xdr:row>28</xdr:row>
      <xdr:rowOff>104776</xdr:rowOff>
    </xdr:to>
    <xdr:sp macro="" textlink="">
      <xdr:nvSpPr>
        <xdr:cNvPr id="2" name="TextBox 1"/>
        <xdr:cNvSpPr txBox="1"/>
      </xdr:nvSpPr>
      <xdr:spPr>
        <a:xfrm>
          <a:off x="7829551" y="209550"/>
          <a:ext cx="4914900" cy="5229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Solution</a:t>
          </a:r>
          <a:r>
            <a:rPr lang="en-US" sz="1100" baseline="0">
              <a:solidFill>
                <a:schemeClr val="dk1"/>
              </a:solidFill>
              <a:latin typeface="+mn-lt"/>
              <a:ea typeface="+mn-ea"/>
              <a:cs typeface="+mn-cs"/>
            </a:rPr>
            <a:t> to Reproduce Figure 4 from our in-class handout: </a:t>
          </a: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latin typeface="+mn-lt"/>
              <a:ea typeface="+mn-ea"/>
              <a:cs typeface="+mn-cs"/>
            </a:rPr>
            <a:t>Idea: Producing an efficient frontier with no constraints on individual asset weights. This can be achieved through the use of algebra (linear algebra-generally). </a:t>
          </a: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latin typeface="+mn-lt"/>
              <a:ea typeface="+mn-ea"/>
              <a:cs typeface="+mn-cs"/>
            </a:rPr>
            <a:t>e=vector of expected returns (C5:C7)</a:t>
          </a: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latin typeface="+mn-lt"/>
              <a:ea typeface="+mn-ea"/>
              <a:cs typeface="+mn-cs"/>
            </a:rPr>
            <a:t>w=vector of weights (I5:I7)</a:t>
          </a: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latin typeface="+mn-lt"/>
              <a:ea typeface="+mn-ea"/>
              <a:cs typeface="+mn-cs"/>
            </a:rPr>
            <a:t>u=unit vector (A24:A26)</a:t>
          </a:r>
        </a:p>
        <a:p>
          <a:pPr marL="0" marR="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latin typeface="+mn-lt"/>
              <a:ea typeface="+mn-ea"/>
              <a:cs typeface="+mn-cs"/>
            </a:rPr>
            <a:t>V=Variance-Covariance Matrix (C15:E17)</a:t>
          </a: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V</a:t>
          </a:r>
          <a:r>
            <a:rPr lang="en-US" sz="1100" baseline="30000">
              <a:solidFill>
                <a:schemeClr val="dk1"/>
              </a:solidFill>
              <a:latin typeface="+mn-lt"/>
              <a:ea typeface="+mn-ea"/>
              <a:cs typeface="+mn-cs"/>
            </a:rPr>
            <a:t>-1</a:t>
          </a:r>
          <a:r>
            <a:rPr lang="en-US" sz="1100">
              <a:solidFill>
                <a:schemeClr val="dk1"/>
              </a:solidFill>
              <a:latin typeface="+mn-lt"/>
              <a:ea typeface="+mn-ea"/>
              <a:cs typeface="+mn-cs"/>
            </a:rPr>
            <a:t>=Inverse of the VCV Matrix</a:t>
          </a:r>
          <a:r>
            <a:rPr lang="en-US" sz="1100" baseline="0">
              <a:solidFill>
                <a:schemeClr val="dk1"/>
              </a:solidFill>
              <a:latin typeface="+mn-lt"/>
              <a:ea typeface="+mn-ea"/>
              <a:cs typeface="+mn-cs"/>
            </a:rPr>
            <a:t> =</a:t>
          </a:r>
          <a:r>
            <a:rPr lang="en-US" sz="1100">
              <a:solidFill>
                <a:schemeClr val="dk1"/>
              </a:solidFill>
              <a:latin typeface="+mn-lt"/>
              <a:ea typeface="+mn-ea"/>
              <a:cs typeface="+mn-cs"/>
            </a:rPr>
            <a:t>MINVERSE(V)  (H15:J17) *Note: When using MINVERSE, a 3x3 matrix</a:t>
          </a:r>
          <a:r>
            <a:rPr lang="en-US" sz="1100" baseline="0">
              <a:solidFill>
                <a:schemeClr val="dk1"/>
              </a:solidFill>
              <a:latin typeface="+mn-lt"/>
              <a:ea typeface="+mn-ea"/>
              <a:cs typeface="+mn-cs"/>
            </a:rPr>
            <a:t> must  be highlighted and Control+Shift+Enter must be employed. </a:t>
          </a:r>
        </a:p>
        <a:p>
          <a:pPr marL="0" marR="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latin typeface="+mn-lt"/>
            <a:ea typeface="+mn-ea"/>
            <a:cs typeface="+mn-cs"/>
          </a:endParaRPr>
        </a:p>
        <a:p>
          <a:r>
            <a:rPr lang="en-US" sz="1100" baseline="0">
              <a:solidFill>
                <a:schemeClr val="dk1"/>
              </a:solidFill>
              <a:latin typeface="+mn-lt"/>
              <a:ea typeface="+mn-ea"/>
              <a:cs typeface="+mn-cs"/>
            </a:rPr>
            <a:t> </a:t>
          </a:r>
          <a:r>
            <a:rPr lang="en-US"/>
            <a:t>A=u</a:t>
          </a:r>
          <a:r>
            <a:rPr lang="en-US" baseline="30000"/>
            <a:t>T</a:t>
          </a:r>
          <a:r>
            <a:rPr lang="en-US"/>
            <a:t>l</a:t>
          </a:r>
        </a:p>
        <a:p>
          <a:r>
            <a:rPr lang="en-US"/>
            <a:t>B=e</a:t>
          </a:r>
          <a:r>
            <a:rPr lang="en-US" baseline="30000"/>
            <a:t>T</a:t>
          </a:r>
          <a:r>
            <a:rPr lang="en-US"/>
            <a:t>l</a:t>
          </a:r>
        </a:p>
        <a:p>
          <a:r>
            <a:rPr lang="en-US"/>
            <a:t>C=u</a:t>
          </a:r>
          <a:r>
            <a:rPr lang="en-US" baseline="30000"/>
            <a:t>T</a:t>
          </a:r>
          <a:r>
            <a:rPr lang="en-US"/>
            <a:t>m</a:t>
          </a:r>
        </a:p>
        <a:p>
          <a:r>
            <a:rPr lang="en-US"/>
            <a:t>D=BC-A</a:t>
          </a:r>
          <a:r>
            <a:rPr lang="en-US" baseline="30000"/>
            <a:t>2</a:t>
          </a:r>
          <a:endParaRPr lang="en-US"/>
        </a:p>
        <a:p>
          <a:r>
            <a:rPr lang="en-US"/>
            <a:t>Where: l=V</a:t>
          </a:r>
          <a:r>
            <a:rPr lang="en-US" baseline="30000"/>
            <a:t>-1</a:t>
          </a:r>
          <a:r>
            <a:rPr lang="en-US"/>
            <a:t>e &amp; m= V</a:t>
          </a:r>
          <a:r>
            <a:rPr lang="en-US" baseline="30000"/>
            <a:t>-1</a:t>
          </a:r>
          <a:r>
            <a:rPr lang="en-US"/>
            <a:t>u</a:t>
          </a:r>
        </a:p>
        <a:p>
          <a:endParaRPr lang="en-US"/>
        </a:p>
        <a:p>
          <a:r>
            <a:rPr lang="en-US"/>
            <a:t>g= [Bm</a:t>
          </a:r>
          <a:r>
            <a:rPr lang="en-US" baseline="0"/>
            <a:t> - Al]/D   -(3x1 vector)</a:t>
          </a:r>
        </a:p>
        <a:p>
          <a:r>
            <a:rPr lang="en-US" baseline="0"/>
            <a:t>h=[Cl-Am]/D   -(3x1 vector)</a:t>
          </a:r>
        </a:p>
        <a:p>
          <a:r>
            <a:rPr lang="en-US" baseline="0"/>
            <a:t>Note: Portfolio g has an Expected Return of 0% and Portfolio (g+h) has an Expected Return of 100%.  A linear combination of these values will be very useful. </a:t>
          </a:r>
        </a:p>
        <a:p>
          <a:endParaRPr lang="en-US" baseline="0"/>
        </a:p>
        <a:p>
          <a:r>
            <a:rPr lang="en-US" baseline="0"/>
            <a:t>T=Target Return</a:t>
          </a:r>
        </a:p>
        <a:p>
          <a:endParaRPr lang="en-US" baseline="0"/>
        </a:p>
        <a:p>
          <a:r>
            <a:rPr lang="en-US" baseline="0"/>
            <a:t>Desired Weights = linear combination of g and h = g +h*T</a:t>
          </a:r>
        </a:p>
        <a:p>
          <a:endParaRPr lang="en-US" baseline="0"/>
        </a:p>
        <a:p>
          <a:r>
            <a:rPr lang="en-US" baseline="0"/>
            <a:t>Solution: The values in the Desired Weights vector correspond to figure 3.  </a:t>
          </a:r>
        </a:p>
        <a:p>
          <a:endParaRPr lang="en-US" baseline="0"/>
        </a:p>
        <a:p>
          <a:endParaRPr lang="en-US"/>
        </a:p>
        <a:p>
          <a:pPr marL="0" marR="0" indent="0" defTabSz="914400" eaLnBrk="1" fontAlgn="auto" latinLnBrk="0" hangingPunct="1">
            <a:lnSpc>
              <a:spcPct val="100000"/>
            </a:lnSpc>
            <a:spcBef>
              <a:spcPts val="0"/>
            </a:spcBef>
            <a:spcAft>
              <a:spcPts val="0"/>
            </a:spcAft>
            <a:buClrTx/>
            <a:buSzTx/>
            <a:buFontTx/>
            <a:buNone/>
            <a:tabLst/>
            <a:defRPr/>
          </a:pPr>
          <a:endParaRPr lang="en-US"/>
        </a:p>
        <a:p>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2379</xdr:colOff>
      <xdr:row>13</xdr:row>
      <xdr:rowOff>142875</xdr:rowOff>
    </xdr:from>
    <xdr:to>
      <xdr:col>19</xdr:col>
      <xdr:colOff>0</xdr:colOff>
      <xdr:row>40</xdr:row>
      <xdr:rowOff>154781</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dimension ref="A1:J17"/>
  <sheetViews>
    <sheetView zoomScaleNormal="100" workbookViewId="0">
      <selection activeCell="I25" sqref="I25"/>
    </sheetView>
  </sheetViews>
  <sheetFormatPr defaultRowHeight="15"/>
  <cols>
    <col min="9" max="9" width="8.42578125" bestFit="1" customWidth="1"/>
  </cols>
  <sheetData>
    <row r="1" spans="1:10">
      <c r="A1" s="12" t="s">
        <v>30</v>
      </c>
      <c r="B1" s="12"/>
      <c r="C1" s="12"/>
      <c r="D1" s="12"/>
      <c r="E1" s="12"/>
      <c r="F1" s="12"/>
    </row>
    <row r="2" spans="1:10">
      <c r="A2" s="12"/>
      <c r="B2" s="12"/>
      <c r="C2" s="12"/>
      <c r="D2" s="12"/>
      <c r="E2" s="12"/>
      <c r="F2" s="12"/>
    </row>
    <row r="4" spans="1:10">
      <c r="A4" s="11" t="s">
        <v>0</v>
      </c>
      <c r="B4" s="11"/>
      <c r="C4" t="s">
        <v>4</v>
      </c>
      <c r="D4" t="s">
        <v>14</v>
      </c>
    </row>
    <row r="5" spans="1:10">
      <c r="B5" t="s">
        <v>1</v>
      </c>
      <c r="C5" s="1">
        <v>6.0000000000000001E-3</v>
      </c>
      <c r="D5" s="1">
        <v>4.2999999999999997E-2</v>
      </c>
    </row>
    <row r="6" spans="1:10">
      <c r="B6" t="s">
        <v>2</v>
      </c>
      <c r="C6" s="1">
        <v>2.1000000000000001E-2</v>
      </c>
      <c r="D6" s="1">
        <v>0.10100000000000001</v>
      </c>
    </row>
    <row r="7" spans="1:10">
      <c r="B7" t="s">
        <v>3</v>
      </c>
      <c r="C7" s="1">
        <v>0.09</v>
      </c>
      <c r="D7" s="1">
        <v>0.20799999999999999</v>
      </c>
    </row>
    <row r="9" spans="1:10">
      <c r="A9" s="8" t="s">
        <v>6</v>
      </c>
      <c r="C9" t="s">
        <v>1</v>
      </c>
      <c r="D9" t="s">
        <v>2</v>
      </c>
      <c r="E9" t="s">
        <v>3</v>
      </c>
      <c r="G9" s="11" t="s">
        <v>13</v>
      </c>
      <c r="H9" s="11"/>
      <c r="I9" s="11"/>
    </row>
    <row r="10" spans="1:10">
      <c r="B10" t="s">
        <v>1</v>
      </c>
      <c r="C10" s="2">
        <v>1</v>
      </c>
      <c r="D10" s="2">
        <v>0.63</v>
      </c>
      <c r="E10">
        <v>0.09</v>
      </c>
      <c r="H10" t="s">
        <v>1</v>
      </c>
      <c r="I10" s="5">
        <f>1-SUM(I11:I12)</f>
        <v>0.4</v>
      </c>
    </row>
    <row r="11" spans="1:10">
      <c r="B11" t="s">
        <v>2</v>
      </c>
      <c r="C11" s="2">
        <v>0.63</v>
      </c>
      <c r="D11" s="2">
        <v>1</v>
      </c>
      <c r="E11">
        <v>0.23</v>
      </c>
      <c r="H11" t="s">
        <v>2</v>
      </c>
      <c r="I11" s="5">
        <v>0.5</v>
      </c>
      <c r="J11" t="s">
        <v>40</v>
      </c>
    </row>
    <row r="12" spans="1:10">
      <c r="B12" t="s">
        <v>3</v>
      </c>
      <c r="C12" s="2">
        <v>0.09</v>
      </c>
      <c r="D12" s="2">
        <v>0.23</v>
      </c>
      <c r="E12" s="2">
        <v>1</v>
      </c>
      <c r="H12" t="s">
        <v>9</v>
      </c>
      <c r="I12" s="5">
        <v>0.1</v>
      </c>
    </row>
    <row r="14" spans="1:10">
      <c r="A14" s="8" t="s">
        <v>7</v>
      </c>
      <c r="C14" t="s">
        <v>8</v>
      </c>
      <c r="D14" t="s">
        <v>2</v>
      </c>
      <c r="E14" t="s">
        <v>3</v>
      </c>
      <c r="H14" t="s">
        <v>10</v>
      </c>
      <c r="I14" s="7">
        <f t="array" ref="I14">SUMPRODUCT(I10:I12,C5:C7)</f>
        <v>2.1900000000000003E-2</v>
      </c>
      <c r="J14" t="s">
        <v>38</v>
      </c>
    </row>
    <row r="15" spans="1:10">
      <c r="B15" t="s">
        <v>1</v>
      </c>
      <c r="C15" s="3">
        <v>1.8E-3</v>
      </c>
      <c r="D15" s="3">
        <v>2.7000000000000001E-3</v>
      </c>
      <c r="E15">
        <v>8.0000000000000004E-4</v>
      </c>
      <c r="H15" t="s">
        <v>11</v>
      </c>
      <c r="I15" s="7">
        <f t="array" ref="I15">(MMULT(TRANSPOSE(I10:I12),MMULT(C15:E17,I10:I12))^0.5)</f>
        <v>6.9964276598847228E-2</v>
      </c>
      <c r="J15" t="s">
        <v>39</v>
      </c>
    </row>
    <row r="16" spans="1:10">
      <c r="B16" t="s">
        <v>2</v>
      </c>
      <c r="C16" s="3">
        <v>2.7000000000000001E-3</v>
      </c>
      <c r="D16" s="3">
        <v>1.0200000000000001E-2</v>
      </c>
      <c r="E16">
        <v>4.7999999999999996E-3</v>
      </c>
    </row>
    <row r="17" spans="2:5">
      <c r="B17" t="s">
        <v>3</v>
      </c>
      <c r="C17" s="3">
        <v>8.0000000000000004E-4</v>
      </c>
      <c r="D17" s="3">
        <v>4.7999999999999996E-3</v>
      </c>
      <c r="E17">
        <v>4.3299999999999998E-2</v>
      </c>
    </row>
  </sheetData>
  <mergeCells count="3">
    <mergeCell ref="G9:I9"/>
    <mergeCell ref="A1:F2"/>
    <mergeCell ref="A4:B4"/>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dimension ref="A1:L28"/>
  <sheetViews>
    <sheetView topLeftCell="A6" zoomScale="90" zoomScaleNormal="90" workbookViewId="0">
      <selection activeCell="M6" sqref="M1:P1048576"/>
    </sheetView>
  </sheetViews>
  <sheetFormatPr defaultRowHeight="15"/>
  <sheetData>
    <row r="1" spans="1:12">
      <c r="A1" s="12" t="s">
        <v>30</v>
      </c>
      <c r="B1" s="12"/>
      <c r="C1" s="12"/>
      <c r="D1" s="12"/>
      <c r="E1" s="12"/>
      <c r="F1" s="12"/>
    </row>
    <row r="2" spans="1:12">
      <c r="A2" s="12"/>
      <c r="B2" s="12"/>
      <c r="C2" s="12"/>
      <c r="D2" s="12"/>
      <c r="E2" s="12"/>
      <c r="F2" s="12"/>
    </row>
    <row r="4" spans="1:12">
      <c r="A4" s="11" t="s">
        <v>0</v>
      </c>
      <c r="B4" s="11"/>
    </row>
    <row r="5" spans="1:12">
      <c r="B5" t="s">
        <v>1</v>
      </c>
      <c r="C5" s="1">
        <v>6.0000000000000001E-3</v>
      </c>
      <c r="D5" s="1">
        <v>4.2999999999999997E-2</v>
      </c>
      <c r="G5" s="11" t="s">
        <v>12</v>
      </c>
      <c r="H5" s="11"/>
      <c r="I5" s="5">
        <v>0.08</v>
      </c>
      <c r="J5" t="s">
        <v>33</v>
      </c>
    </row>
    <row r="6" spans="1:12">
      <c r="B6" t="s">
        <v>2</v>
      </c>
      <c r="C6" s="1">
        <v>2.1000000000000001E-2</v>
      </c>
      <c r="D6" s="1">
        <v>0.10100000000000001</v>
      </c>
    </row>
    <row r="7" spans="1:12">
      <c r="B7" t="s">
        <v>3</v>
      </c>
      <c r="C7" s="1">
        <v>0.09</v>
      </c>
      <c r="D7" s="1">
        <v>0.20799999999999999</v>
      </c>
    </row>
    <row r="8" spans="1:12">
      <c r="B8" t="s">
        <v>42</v>
      </c>
      <c r="C8" s="1">
        <v>0.03</v>
      </c>
    </row>
    <row r="9" spans="1:12">
      <c r="A9" s="8" t="s">
        <v>6</v>
      </c>
      <c r="B9" s="8"/>
      <c r="C9" t="s">
        <v>1</v>
      </c>
      <c r="D9" t="s">
        <v>2</v>
      </c>
      <c r="E9" t="s">
        <v>3</v>
      </c>
      <c r="G9" s="11" t="s">
        <v>13</v>
      </c>
      <c r="H9" s="11"/>
      <c r="I9" s="11"/>
    </row>
    <row r="10" spans="1:12">
      <c r="B10" t="s">
        <v>1</v>
      </c>
      <c r="C10" s="2">
        <v>1</v>
      </c>
      <c r="D10" s="2">
        <v>0.63</v>
      </c>
      <c r="E10">
        <v>0.09</v>
      </c>
      <c r="H10" t="s">
        <v>1</v>
      </c>
      <c r="I10" s="7">
        <f>1-SUM(I11:I12)</f>
        <v>-0.24314502755963074</v>
      </c>
    </row>
    <row r="11" spans="1:12">
      <c r="B11" t="s">
        <v>2</v>
      </c>
      <c r="C11" s="2">
        <v>0.63</v>
      </c>
      <c r="D11" s="2">
        <v>1</v>
      </c>
      <c r="E11">
        <v>0.23</v>
      </c>
      <c r="H11" t="s">
        <v>2</v>
      </c>
      <c r="I11" s="7">
        <v>0.44093017845898314</v>
      </c>
      <c r="J11" t="s">
        <v>34</v>
      </c>
    </row>
    <row r="12" spans="1:12">
      <c r="B12" t="s">
        <v>3</v>
      </c>
      <c r="C12" s="2">
        <v>0.09</v>
      </c>
      <c r="D12" s="2">
        <v>0.23</v>
      </c>
      <c r="E12">
        <v>1</v>
      </c>
      <c r="H12" t="s">
        <v>3</v>
      </c>
      <c r="I12" s="7">
        <v>0.80221484910064755</v>
      </c>
    </row>
    <row r="13" spans="1:12">
      <c r="I13" s="1">
        <f>SUM(I10:I12)</f>
        <v>1</v>
      </c>
    </row>
    <row r="14" spans="1:12">
      <c r="A14" s="8" t="s">
        <v>7</v>
      </c>
      <c r="B14" s="8"/>
      <c r="C14" t="s">
        <v>8</v>
      </c>
      <c r="D14" t="s">
        <v>2</v>
      </c>
      <c r="E14" t="s">
        <v>3</v>
      </c>
      <c r="H14" t="s">
        <v>4</v>
      </c>
      <c r="I14" s="7">
        <f>SUMPRODUCT(I10:I12,C5:C7)</f>
        <v>8.0000000001339139E-2</v>
      </c>
      <c r="J14" t="s">
        <v>35</v>
      </c>
    </row>
    <row r="15" spans="1:12">
      <c r="B15" t="s">
        <v>1</v>
      </c>
      <c r="C15" s="3">
        <v>1.8E-3</v>
      </c>
      <c r="D15" s="3">
        <v>2.7000000000000001E-3</v>
      </c>
      <c r="E15">
        <v>8.0000000000000004E-4</v>
      </c>
      <c r="H15" t="s">
        <v>14</v>
      </c>
      <c r="I15" s="7">
        <f t="array" ref="I15">(MMULT(TRANSPOSE(I10:I12),MMULT(C15:E17,I10:I12))^0.5)</f>
        <v>0.18016616848324707</v>
      </c>
      <c r="J15" t="s">
        <v>36</v>
      </c>
      <c r="L15" s="7"/>
    </row>
    <row r="16" spans="1:12">
      <c r="B16" t="s">
        <v>2</v>
      </c>
      <c r="C16" s="3">
        <v>2.7000000000000001E-3</v>
      </c>
      <c r="D16" s="3">
        <v>1.0200000000000001E-2</v>
      </c>
      <c r="E16">
        <v>4.7999999999999996E-3</v>
      </c>
    </row>
    <row r="17" spans="1:9">
      <c r="B17" t="s">
        <v>3</v>
      </c>
      <c r="C17" s="3">
        <v>8.0000000000000004E-4</v>
      </c>
      <c r="D17" s="3">
        <v>4.7999999999999996E-3</v>
      </c>
      <c r="E17">
        <v>4.3299999999999998E-2</v>
      </c>
    </row>
    <row r="21" spans="1:9">
      <c r="A21" s="8" t="s">
        <v>7</v>
      </c>
      <c r="B21" s="8"/>
      <c r="C21" t="s">
        <v>8</v>
      </c>
      <c r="D21" t="s">
        <v>2</v>
      </c>
      <c r="E21" t="s">
        <v>3</v>
      </c>
      <c r="F21" t="s">
        <v>42</v>
      </c>
      <c r="G21" s="11" t="s">
        <v>13</v>
      </c>
      <c r="H21" s="11"/>
      <c r="I21" s="11"/>
    </row>
    <row r="22" spans="1:9">
      <c r="B22" t="s">
        <v>1</v>
      </c>
      <c r="C22" s="3">
        <v>1.8E-3</v>
      </c>
      <c r="D22" s="3">
        <v>2.7000000000000001E-3</v>
      </c>
      <c r="E22">
        <v>8.0000000000000004E-4</v>
      </c>
      <c r="F22">
        <v>1.2999999999999999E-3</v>
      </c>
      <c r="H22" t="s">
        <v>1</v>
      </c>
      <c r="I22" s="7">
        <f>1-SUM(I23:I25)</f>
        <v>-0.56957368368091688</v>
      </c>
    </row>
    <row r="23" spans="1:9">
      <c r="B23" t="s">
        <v>2</v>
      </c>
      <c r="C23" s="3">
        <v>2.7000000000000001E-3</v>
      </c>
      <c r="D23" s="3">
        <v>1.0200000000000001E-2</v>
      </c>
      <c r="E23">
        <v>4.7999999999999996E-3</v>
      </c>
      <c r="F23">
        <v>2E-3</v>
      </c>
      <c r="H23" t="s">
        <v>2</v>
      </c>
      <c r="I23" s="7">
        <v>0.3066824896784886</v>
      </c>
    </row>
    <row r="24" spans="1:9">
      <c r="B24" t="s">
        <v>3</v>
      </c>
      <c r="C24" s="3">
        <v>8.0000000000000004E-4</v>
      </c>
      <c r="D24" s="3">
        <v>4.7999999999999996E-3</v>
      </c>
      <c r="E24">
        <v>4.3299999999999998E-2</v>
      </c>
      <c r="F24">
        <v>4.0000000000000001E-3</v>
      </c>
      <c r="H24" t="s">
        <v>3</v>
      </c>
      <c r="I24" s="7">
        <v>0.4848562330855164</v>
      </c>
    </row>
    <row r="25" spans="1:9">
      <c r="B25" t="s">
        <v>42</v>
      </c>
      <c r="C25" s="3">
        <v>1.2999999999999999E-3</v>
      </c>
      <c r="D25" s="3">
        <v>2E-3</v>
      </c>
      <c r="E25">
        <v>4.0000000000000001E-3</v>
      </c>
      <c r="F25">
        <v>8.0000000000000002E-3</v>
      </c>
      <c r="H25" t="s">
        <v>42</v>
      </c>
      <c r="I25" s="7">
        <v>0.77803496091691204</v>
      </c>
    </row>
    <row r="27" spans="1:9">
      <c r="H27" t="s">
        <v>4</v>
      </c>
      <c r="I27" s="7">
        <f>SUMPRODUCT(I22:I25,C5:C8)</f>
        <v>7.0000999986366594E-2</v>
      </c>
    </row>
    <row r="28" spans="1:9">
      <c r="H28" t="s">
        <v>14</v>
      </c>
      <c r="I28" s="7">
        <f t="array" ref="I28">(MMULT(TRANSPOSE(I22:I25),MMULT(C22:F25,I22:I25))^0.5)</f>
        <v>0.13938333409916023</v>
      </c>
    </row>
  </sheetData>
  <mergeCells count="5">
    <mergeCell ref="A1:F2"/>
    <mergeCell ref="G5:H5"/>
    <mergeCell ref="G9:I9"/>
    <mergeCell ref="A4:B4"/>
    <mergeCell ref="G21:I2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K38"/>
  <sheetViews>
    <sheetView tabSelected="1" topLeftCell="A7" workbookViewId="0">
      <selection activeCell="H1" sqref="H1"/>
    </sheetView>
  </sheetViews>
  <sheetFormatPr defaultRowHeight="15"/>
  <cols>
    <col min="3" max="4" width="9.5703125" bestFit="1" customWidth="1"/>
    <col min="7" max="7" width="14.7109375" bestFit="1" customWidth="1"/>
    <col min="9" max="9" width="12.7109375" bestFit="1" customWidth="1"/>
  </cols>
  <sheetData>
    <row r="1" spans="1:10">
      <c r="A1" s="12" t="s">
        <v>31</v>
      </c>
      <c r="B1" s="12"/>
      <c r="C1" s="12"/>
      <c r="D1" s="12"/>
      <c r="E1" s="12"/>
      <c r="F1" s="12"/>
    </row>
    <row r="2" spans="1:10">
      <c r="A2" s="12"/>
      <c r="B2" s="12"/>
      <c r="C2" s="12"/>
      <c r="D2" s="12"/>
      <c r="E2" s="12"/>
      <c r="F2" s="12"/>
    </row>
    <row r="4" spans="1:10">
      <c r="A4" s="11" t="s">
        <v>0</v>
      </c>
      <c r="B4" s="11"/>
      <c r="C4" t="s">
        <v>4</v>
      </c>
      <c r="D4" t="s">
        <v>5</v>
      </c>
      <c r="G4" s="11" t="s">
        <v>28</v>
      </c>
      <c r="H4" s="11"/>
    </row>
    <row r="5" spans="1:10">
      <c r="B5" t="s">
        <v>1</v>
      </c>
      <c r="C5" s="1">
        <v>6.0000000000000001E-3</v>
      </c>
      <c r="D5" s="1">
        <v>4.2999999999999997E-2</v>
      </c>
      <c r="H5" t="s">
        <v>1</v>
      </c>
      <c r="I5" s="6">
        <f>1/3</f>
        <v>0.33333333333333331</v>
      </c>
    </row>
    <row r="6" spans="1:10">
      <c r="B6" t="s">
        <v>2</v>
      </c>
      <c r="C6" s="1">
        <v>2.1000000000000001E-2</v>
      </c>
      <c r="D6" s="1">
        <v>0.10100000000000001</v>
      </c>
      <c r="H6" t="s">
        <v>2</v>
      </c>
      <c r="I6" s="6">
        <f t="shared" ref="I6:I7" si="0">1/3</f>
        <v>0.33333333333333331</v>
      </c>
    </row>
    <row r="7" spans="1:10">
      <c r="B7" t="s">
        <v>3</v>
      </c>
      <c r="C7" s="1">
        <v>0.09</v>
      </c>
      <c r="D7" s="1">
        <v>0.20799999999999999</v>
      </c>
      <c r="H7" t="s">
        <v>3</v>
      </c>
      <c r="I7" s="6">
        <f t="shared" si="0"/>
        <v>0.33333333333333331</v>
      </c>
    </row>
    <row r="9" spans="1:10">
      <c r="A9" s="8" t="s">
        <v>6</v>
      </c>
      <c r="C9" t="s">
        <v>1</v>
      </c>
      <c r="D9" t="s">
        <v>2</v>
      </c>
      <c r="E9" t="s">
        <v>3</v>
      </c>
    </row>
    <row r="10" spans="1:10">
      <c r="B10" t="s">
        <v>1</v>
      </c>
      <c r="C10" s="2">
        <v>1</v>
      </c>
      <c r="D10" s="2">
        <v>0.63</v>
      </c>
      <c r="E10">
        <v>0.09</v>
      </c>
      <c r="H10" t="s">
        <v>4</v>
      </c>
      <c r="I10" s="7">
        <f>SUMPRODUCT(I5:I7,C5:C7)</f>
        <v>3.9E-2</v>
      </c>
    </row>
    <row r="11" spans="1:10">
      <c r="B11" t="s">
        <v>2</v>
      </c>
      <c r="C11" s="2">
        <v>0.63</v>
      </c>
      <c r="D11" s="2">
        <v>1</v>
      </c>
      <c r="E11">
        <v>0.23</v>
      </c>
      <c r="H11" t="s">
        <v>29</v>
      </c>
      <c r="I11" s="4">
        <f t="array" ref="I11">MMULT(TRANSPOSE(I5:I7),MMULT(C15:E17,I5:I7))</f>
        <v>7.9888888888888874E-3</v>
      </c>
    </row>
    <row r="12" spans="1:10">
      <c r="B12" t="s">
        <v>3</v>
      </c>
      <c r="C12" s="2">
        <v>0.09</v>
      </c>
      <c r="D12" s="2">
        <v>0.23</v>
      </c>
      <c r="E12" s="2">
        <v>1</v>
      </c>
      <c r="H12" t="s">
        <v>14</v>
      </c>
      <c r="I12" s="7">
        <f>I11^0.5</f>
        <v>8.9380584518612805E-2</v>
      </c>
    </row>
    <row r="14" spans="1:10">
      <c r="A14" s="8" t="s">
        <v>7</v>
      </c>
      <c r="B14" s="8"/>
      <c r="C14" t="s">
        <v>8</v>
      </c>
      <c r="D14" t="s">
        <v>2</v>
      </c>
      <c r="E14" t="s">
        <v>3</v>
      </c>
      <c r="G14" s="11" t="s">
        <v>15</v>
      </c>
      <c r="H14" s="11"/>
      <c r="I14" s="9"/>
    </row>
    <row r="15" spans="1:10">
      <c r="B15" t="s">
        <v>1</v>
      </c>
      <c r="C15" s="3">
        <v>1.8E-3</v>
      </c>
      <c r="D15" s="3">
        <v>2.7000000000000001E-3</v>
      </c>
      <c r="E15">
        <v>8.0000000000000004E-4</v>
      </c>
      <c r="H15">
        <f t="array" ref="H15:J17">MINVERSE(C15:E17)</f>
        <v>926.01317946233621</v>
      </c>
      <c r="I15">
        <v>-250.117792274154</v>
      </c>
      <c r="J15">
        <v>10.617895135013173</v>
      </c>
    </row>
    <row r="16" spans="1:10">
      <c r="B16" t="s">
        <v>2</v>
      </c>
      <c r="C16" s="3">
        <v>2.7000000000000001E-3</v>
      </c>
      <c r="D16" s="3">
        <v>1.0200000000000001E-2</v>
      </c>
      <c r="E16">
        <v>4.7999999999999996E-3</v>
      </c>
      <c r="H16">
        <v>-250.117792274154</v>
      </c>
      <c r="I16">
        <v>170.99235290344129</v>
      </c>
      <c r="J16">
        <v>-14.334158432267779</v>
      </c>
    </row>
    <row r="17" spans="1:11">
      <c r="B17" t="s">
        <v>3</v>
      </c>
      <c r="C17" s="3">
        <v>8.0000000000000004E-4</v>
      </c>
      <c r="D17" s="3">
        <v>4.7999999999999996E-3</v>
      </c>
      <c r="E17">
        <v>4.3299999999999998E-2</v>
      </c>
      <c r="H17">
        <v>10.617895135013169</v>
      </c>
      <c r="I17">
        <v>-14.334158432267779</v>
      </c>
      <c r="J17">
        <v>24.487520655124129</v>
      </c>
    </row>
    <row r="20" spans="1:11">
      <c r="A20" s="11" t="s">
        <v>37</v>
      </c>
      <c r="B20" s="11"/>
      <c r="C20" s="11"/>
      <c r="D20" s="11"/>
      <c r="E20" s="11"/>
      <c r="F20" s="11"/>
    </row>
    <row r="22" spans="1:11">
      <c r="A22" s="8" t="s">
        <v>41</v>
      </c>
      <c r="B22" s="8"/>
      <c r="C22" s="8" t="s">
        <v>16</v>
      </c>
      <c r="D22" s="8" t="s">
        <v>17</v>
      </c>
      <c r="E22" s="8"/>
      <c r="F22" s="8"/>
      <c r="G22" s="8"/>
      <c r="H22" s="8"/>
      <c r="I22" s="8" t="s">
        <v>22</v>
      </c>
      <c r="J22" s="8" t="s">
        <v>23</v>
      </c>
      <c r="K22" s="8" t="s">
        <v>24</v>
      </c>
    </row>
    <row r="23" spans="1:11">
      <c r="F23" t="s">
        <v>18</v>
      </c>
      <c r="G23" s="4">
        <f t="array" ref="G23">MMULT(TRANSPOSE($A$24:$A$26),C24:C26)</f>
        <v>4.0258413022848405</v>
      </c>
    </row>
    <row r="24" spans="1:11">
      <c r="A24">
        <v>1</v>
      </c>
      <c r="C24" s="2">
        <f t="array" ref="C24:C26">MMULT($H$15:$J$17,$C$5:$C$7)</f>
        <v>1.2592160011679696</v>
      </c>
      <c r="D24" s="2">
        <f t="array" ref="D24:D26">MMULT($H$15:$J$17,$A$24:$A$26)</f>
        <v>686.51328232319543</v>
      </c>
      <c r="F24" t="s">
        <v>19</v>
      </c>
      <c r="G24" s="4">
        <f t="array" ref="G24">MMULT(TRANSPOSE($C$5:$C$7),$C$24:$C$26)</f>
        <v>0.20134754361632237</v>
      </c>
      <c r="I24" s="2">
        <f t="array" ref="I24:I26">(($G$24*(D24:D26))-($G$23*(C24:C26)))/$G$26</f>
        <v>1.2400118652551957</v>
      </c>
      <c r="J24" s="2">
        <f t="array" ref="J24:J26">(($G$25*(C24:C26))-($G$23*(D24:D26)))/$G$26</f>
        <v>-18.539461243256284</v>
      </c>
      <c r="K24" s="2">
        <f t="array" ref="K24:K26">(I24:I26)+(J24:J26)</f>
        <v>-17.299449378001089</v>
      </c>
    </row>
    <row r="25" spans="1:11">
      <c r="A25">
        <v>1</v>
      </c>
      <c r="C25" s="2">
        <v>0.80005839842324322</v>
      </c>
      <c r="D25" s="2">
        <v>-93.459597802980497</v>
      </c>
      <c r="F25" t="s">
        <v>20</v>
      </c>
      <c r="G25" s="4">
        <f t="array" ref="G25">MMULT(TRANSPOSE($A$24:$A$26),$D$24:$D$26)</f>
        <v>613.82494187808447</v>
      </c>
      <c r="I25" s="2">
        <v>-0.20523183596284691</v>
      </c>
      <c r="J25" s="2">
        <v>8.0770252816453212</v>
      </c>
      <c r="K25" s="2">
        <v>7.8717934456824743</v>
      </c>
    </row>
    <row r="26" spans="1:11">
      <c r="A26">
        <v>1</v>
      </c>
      <c r="C26" s="2">
        <v>1.9665669026936272</v>
      </c>
      <c r="D26" s="2">
        <v>20.771257357869519</v>
      </c>
      <c r="F26" t="s">
        <v>21</v>
      </c>
      <c r="G26" s="4">
        <f>(G24*G25)-(G23)^2</f>
        <v>107.38474606640165</v>
      </c>
      <c r="I26" s="2">
        <v>-3.4780029292348802E-2</v>
      </c>
      <c r="J26" s="2">
        <v>10.462435961610957</v>
      </c>
      <c r="K26" s="2">
        <v>10.427655932318608</v>
      </c>
    </row>
    <row r="28" spans="1:11">
      <c r="H28" t="s">
        <v>4</v>
      </c>
      <c r="I28" s="7">
        <f>SUMPRODUCT(I24:I26,$C$5:$C$7)</f>
        <v>-3.4694469519536142E-18</v>
      </c>
      <c r="J28" s="7">
        <f t="shared" ref="J28:K28" si="1">SUMPRODUCT(J24:J26,$C$5:$C$7)</f>
        <v>1.0000000000000002</v>
      </c>
      <c r="K28" s="7">
        <f t="shared" si="1"/>
        <v>1</v>
      </c>
    </row>
    <row r="29" spans="1:11">
      <c r="H29" t="s">
        <v>14</v>
      </c>
      <c r="I29" s="7">
        <f t="array" ref="I29">(MMULT(TRANSPOSE(I24:I26),MMULT($C$15:$E$17,I24:I26))^0.5)</f>
        <v>4.3301393282320771E-2</v>
      </c>
      <c r="J29" s="7">
        <f t="array" ref="J29">(MMULT(TRANSPOSE(J24:J26),MMULT($C$15:$E$17,J24:J26))^0.5)</f>
        <v>2.390842506172989</v>
      </c>
      <c r="K29" s="7">
        <f t="array" ref="K29">(MMULT(TRANSPOSE(K24:K26),MMULT($C$15:$E$17,K24:K26))^0.5)</f>
        <v>2.3755048176957221</v>
      </c>
    </row>
    <row r="31" spans="1:11">
      <c r="A31" s="11" t="s">
        <v>32</v>
      </c>
      <c r="B31" s="11"/>
      <c r="C31" s="11"/>
      <c r="D31" s="11"/>
      <c r="E31" s="11"/>
    </row>
    <row r="33" spans="1:8">
      <c r="A33" s="13" t="s">
        <v>25</v>
      </c>
      <c r="B33" s="13"/>
      <c r="C33" s="13"/>
      <c r="D33" s="7">
        <v>7.0000000000000007E-2</v>
      </c>
    </row>
    <row r="35" spans="1:8">
      <c r="B35" t="s">
        <v>26</v>
      </c>
    </row>
    <row r="36" spans="1:8">
      <c r="C36" t="s">
        <v>1</v>
      </c>
      <c r="D36" s="7">
        <f t="array" ref="D36">(I24:I26)+($D$33*(J24:J26))</f>
        <v>-5.7750421772744254E-2</v>
      </c>
    </row>
    <row r="37" spans="1:8">
      <c r="C37" t="s">
        <v>2</v>
      </c>
      <c r="D37" s="7">
        <f t="array" ref="D37">(I25:I27)+($D$33*(J25:J27))</f>
        <v>0.36015993375232569</v>
      </c>
      <c r="G37" t="s">
        <v>27</v>
      </c>
      <c r="H37" s="7">
        <f>SUMPRODUCT(D36:D38,C5:C7)</f>
        <v>7.0000000000000007E-2</v>
      </c>
    </row>
    <row r="38" spans="1:8">
      <c r="C38" t="s">
        <v>3</v>
      </c>
      <c r="D38" s="7">
        <f t="array" ref="D38">(I26:I28)+($D$33*(J26:J28))</f>
        <v>0.69759048802041823</v>
      </c>
      <c r="G38" t="s">
        <v>14</v>
      </c>
      <c r="H38" s="7">
        <f t="array" ref="H38">(MMULT(TRANSPOSE(D36:D38),MMULT(C15:E17,D36:D38)))^0.5</f>
        <v>0.15695685407686266</v>
      </c>
    </row>
  </sheetData>
  <mergeCells count="7">
    <mergeCell ref="A1:F2"/>
    <mergeCell ref="G14:H14"/>
    <mergeCell ref="A20:F20"/>
    <mergeCell ref="A31:E31"/>
    <mergeCell ref="A33:C33"/>
    <mergeCell ref="G4:H4"/>
    <mergeCell ref="A4:B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S16"/>
  <sheetViews>
    <sheetView topLeftCell="A7" zoomScale="80" zoomScaleNormal="80" workbookViewId="0">
      <selection activeCell="E21" sqref="E21"/>
    </sheetView>
  </sheetViews>
  <sheetFormatPr defaultRowHeight="15"/>
  <sheetData>
    <row r="1" spans="1:19">
      <c r="A1" s="11" t="s">
        <v>0</v>
      </c>
      <c r="B1" s="11"/>
      <c r="F1" s="8" t="s">
        <v>7</v>
      </c>
      <c r="G1" s="8"/>
      <c r="H1" t="s">
        <v>8</v>
      </c>
      <c r="I1" t="s">
        <v>2</v>
      </c>
      <c r="J1" t="s">
        <v>3</v>
      </c>
    </row>
    <row r="2" spans="1:19">
      <c r="B2" t="s">
        <v>1</v>
      </c>
      <c r="C2" s="1">
        <v>6.0000000000000001E-3</v>
      </c>
      <c r="D2" s="1">
        <v>4.2999999999999997E-2</v>
      </c>
      <c r="G2" t="s">
        <v>1</v>
      </c>
      <c r="H2" s="3">
        <v>1.8E-3</v>
      </c>
      <c r="I2" s="3">
        <v>2.7000000000000001E-3</v>
      </c>
      <c r="J2">
        <v>8.0000000000000004E-4</v>
      </c>
    </row>
    <row r="3" spans="1:19">
      <c r="B3" t="s">
        <v>2</v>
      </c>
      <c r="C3" s="1">
        <v>2.1000000000000001E-2</v>
      </c>
      <c r="D3" s="1">
        <v>0.10100000000000001</v>
      </c>
      <c r="G3" t="s">
        <v>2</v>
      </c>
      <c r="H3" s="3">
        <v>2.7000000000000001E-3</v>
      </c>
      <c r="I3" s="3">
        <v>1.0200000000000001E-2</v>
      </c>
      <c r="J3">
        <v>4.7999999999999996E-3</v>
      </c>
    </row>
    <row r="4" spans="1:19">
      <c r="B4" t="s">
        <v>3</v>
      </c>
      <c r="C4" s="1">
        <v>0.09</v>
      </c>
      <c r="D4" s="1">
        <v>0.20799999999999999</v>
      </c>
      <c r="G4" t="s">
        <v>3</v>
      </c>
      <c r="H4" s="3">
        <v>8.0000000000000004E-4</v>
      </c>
      <c r="I4" s="3">
        <v>4.7999999999999996E-3</v>
      </c>
      <c r="J4">
        <v>4.3299999999999998E-2</v>
      </c>
    </row>
    <row r="5" spans="1:19">
      <c r="C5" s="1"/>
    </row>
    <row r="7" spans="1:19">
      <c r="A7" s="14" t="s">
        <v>43</v>
      </c>
      <c r="B7" s="14"/>
      <c r="C7" s="5">
        <v>0</v>
      </c>
      <c r="D7" s="5">
        <v>0.01</v>
      </c>
      <c r="E7" s="5">
        <v>0.02</v>
      </c>
      <c r="F7" s="5">
        <v>0.03</v>
      </c>
      <c r="G7" s="5">
        <v>0.04</v>
      </c>
      <c r="H7" s="5">
        <v>0.05</v>
      </c>
      <c r="I7" s="5">
        <v>0.06</v>
      </c>
      <c r="J7" s="5">
        <v>7.0000000000000007E-2</v>
      </c>
      <c r="K7" s="5">
        <v>0.08</v>
      </c>
      <c r="L7" s="5">
        <v>0.09</v>
      </c>
      <c r="M7" s="5">
        <v>0.1</v>
      </c>
      <c r="N7" s="5">
        <v>0.12</v>
      </c>
      <c r="O7" s="5">
        <v>0.14000000000000001</v>
      </c>
      <c r="P7" s="5">
        <v>0.16</v>
      </c>
      <c r="Q7" s="5">
        <v>0.18</v>
      </c>
      <c r="R7" s="5">
        <v>0.2</v>
      </c>
      <c r="S7" s="5">
        <v>0.22</v>
      </c>
    </row>
    <row r="8" spans="1:19">
      <c r="B8" s="10" t="s">
        <v>1</v>
      </c>
      <c r="C8" s="7">
        <f>1-SUM(C9:C10)</f>
        <v>1.2400118639125097</v>
      </c>
      <c r="D8" s="7">
        <f t="shared" ref="D8:S8" si="0">1-SUM(D9:D10)</f>
        <v>1.0545987140005642</v>
      </c>
      <c r="E8" s="7">
        <f t="shared" si="0"/>
        <v>0.8692226417860256</v>
      </c>
      <c r="F8" s="7">
        <f t="shared" si="0"/>
        <v>0.68382803028629191</v>
      </c>
      <c r="G8" s="7">
        <f t="shared" si="0"/>
        <v>0.49843341840245947</v>
      </c>
      <c r="H8" s="7">
        <f t="shared" si="0"/>
        <v>0.3130388067704688</v>
      </c>
      <c r="I8" s="7">
        <f t="shared" si="0"/>
        <v>0.12764419509530911</v>
      </c>
      <c r="J8" s="7">
        <f t="shared" si="0"/>
        <v>-5.7750416580107045E-2</v>
      </c>
      <c r="K8" s="7">
        <f t="shared" si="0"/>
        <v>-0.24314502809593375</v>
      </c>
      <c r="L8" s="7">
        <f t="shared" si="0"/>
        <v>-0.42853963991912014</v>
      </c>
      <c r="M8" s="7">
        <f t="shared" si="0"/>
        <v>-0.61393425159021286</v>
      </c>
      <c r="N8" s="7">
        <f t="shared" si="0"/>
        <v>-0.98472347496791302</v>
      </c>
      <c r="O8" s="7">
        <f t="shared" si="0"/>
        <v>-1.3555126982456684</v>
      </c>
      <c r="P8" s="7">
        <f t="shared" si="0"/>
        <v>-1.7263019215332975</v>
      </c>
      <c r="Q8" s="7">
        <f t="shared" si="0"/>
        <v>-2.0970911449757379</v>
      </c>
      <c r="R8" s="7">
        <f t="shared" si="0"/>
        <v>-2.4678803680671351</v>
      </c>
      <c r="S8" s="7">
        <f t="shared" si="0"/>
        <v>-2.8386695916566689</v>
      </c>
    </row>
    <row r="9" spans="1:19">
      <c r="B9" s="10" t="s">
        <v>2</v>
      </c>
      <c r="C9" s="7">
        <v>-0.20523183395657757</v>
      </c>
      <c r="D9" s="7">
        <v>-0.12445350664337222</v>
      </c>
      <c r="E9" s="7">
        <v>-4.3691331889305636E-2</v>
      </c>
      <c r="F9" s="7">
        <v>3.7078919675512009E-2</v>
      </c>
      <c r="G9" s="7">
        <v>0.1178491717079282</v>
      </c>
      <c r="H9" s="7">
        <v>0.19861942343375444</v>
      </c>
      <c r="I9" s="7">
        <v>0.27938967521213426</v>
      </c>
      <c r="J9" s="7">
        <v>0.36015992699082594</v>
      </c>
      <c r="K9" s="7">
        <v>0.44093017867164574</v>
      </c>
      <c r="L9" s="7">
        <v>0.52170043053382131</v>
      </c>
      <c r="M9" s="7">
        <v>0.60247068230725054</v>
      </c>
      <c r="N9" s="7">
        <v>0.76401118589734307</v>
      </c>
      <c r="O9" s="7">
        <v>0.92555168936576426</v>
      </c>
      <c r="P9" s="7">
        <v>1.0870921928462054</v>
      </c>
      <c r="Q9" s="7">
        <v>1.248632696515112</v>
      </c>
      <c r="R9" s="7">
        <v>1.4101731998530715</v>
      </c>
      <c r="S9">
        <v>1.5717137036046387</v>
      </c>
    </row>
    <row r="10" spans="1:19">
      <c r="B10" s="10" t="s">
        <v>3</v>
      </c>
      <c r="C10" s="7">
        <v>-3.4780029955932122E-2</v>
      </c>
      <c r="D10" s="7">
        <v>6.9854792642808042E-2</v>
      </c>
      <c r="E10" s="7">
        <v>0.17446869010328006</v>
      </c>
      <c r="F10" s="7">
        <v>0.27909305003819607</v>
      </c>
      <c r="G10" s="7">
        <v>0.38371740988961234</v>
      </c>
      <c r="H10" s="7">
        <v>0.48834176979577681</v>
      </c>
      <c r="I10" s="7">
        <v>0.59296612969255669</v>
      </c>
      <c r="J10" s="7">
        <v>0.69759048958928105</v>
      </c>
      <c r="K10" s="7">
        <v>0.80221484942428811</v>
      </c>
      <c r="L10" s="7">
        <v>0.90683920938529872</v>
      </c>
      <c r="M10" s="7">
        <v>1.0114635692829623</v>
      </c>
      <c r="N10" s="7">
        <v>1.2207122890705699</v>
      </c>
      <c r="O10" s="7">
        <v>1.429961008879904</v>
      </c>
      <c r="P10" s="7">
        <v>1.6392097286870921</v>
      </c>
      <c r="Q10" s="7">
        <v>1.8484584484606257</v>
      </c>
      <c r="R10" s="7">
        <v>2.0577071682140633</v>
      </c>
      <c r="S10">
        <v>2.2669558880520304</v>
      </c>
    </row>
    <row r="11" spans="1:19">
      <c r="C11" s="7"/>
      <c r="D11" s="7"/>
      <c r="E11" s="7"/>
      <c r="F11" s="7"/>
      <c r="G11" s="7"/>
      <c r="H11" s="7"/>
      <c r="I11" s="7"/>
      <c r="J11" s="7"/>
      <c r="K11" s="7"/>
      <c r="L11" s="7"/>
      <c r="M11" s="7"/>
      <c r="N11" s="7"/>
      <c r="O11" s="7"/>
      <c r="P11" s="7"/>
      <c r="Q11" s="7"/>
      <c r="R11" s="7"/>
    </row>
    <row r="12" spans="1:19">
      <c r="B12" t="s">
        <v>4</v>
      </c>
      <c r="C12" s="7">
        <f>SUMPRODUCT(C8:C10,$C$2:$C$4)</f>
        <v>-2.5646961551023528E-11</v>
      </c>
      <c r="D12" s="7">
        <f t="shared" ref="D12:S12" si="1">SUMPRODUCT(D8:D10,$C$2:$C$4)</f>
        <v>1.0000999982345292E-2</v>
      </c>
      <c r="E12" s="7">
        <f t="shared" si="1"/>
        <v>1.9999999990335939E-2</v>
      </c>
      <c r="F12" s="7">
        <f t="shared" si="1"/>
        <v>2.9999999998341149E-2</v>
      </c>
      <c r="G12" s="7">
        <f t="shared" si="1"/>
        <v>4.0000000006346355E-2</v>
      </c>
      <c r="H12" s="7">
        <f t="shared" si="1"/>
        <v>5.0000000014351571E-2</v>
      </c>
      <c r="I12" s="7">
        <f t="shared" si="1"/>
        <v>6.0000000022356774E-2</v>
      </c>
      <c r="J12" s="7">
        <f t="shared" si="1"/>
        <v>7.0000000030361997E-2</v>
      </c>
      <c r="K12" s="7">
        <f t="shared" si="1"/>
        <v>8.0000000031714882E-2</v>
      </c>
      <c r="L12" s="7">
        <f t="shared" si="1"/>
        <v>9.0000000046372403E-2</v>
      </c>
      <c r="M12" s="7">
        <f t="shared" si="1"/>
        <v>0.10000000005437759</v>
      </c>
      <c r="N12" s="7">
        <f t="shared" si="1"/>
        <v>0.12000000007038801</v>
      </c>
      <c r="O12" s="7">
        <f t="shared" si="1"/>
        <v>0.1400000000863984</v>
      </c>
      <c r="P12" s="7">
        <f t="shared" si="1"/>
        <v>0.16000000010240881</v>
      </c>
      <c r="Q12" s="7">
        <f t="shared" si="1"/>
        <v>0.18000000011841921</v>
      </c>
      <c r="R12" s="7">
        <f t="shared" si="1"/>
        <v>0.20000000012777738</v>
      </c>
      <c r="S12" s="7">
        <f t="shared" si="1"/>
        <v>0.22000000015044013</v>
      </c>
    </row>
    <row r="13" spans="1:19">
      <c r="B13" t="s">
        <v>14</v>
      </c>
      <c r="C13" s="7">
        <f t="array" ref="C13">(MMULT(TRANSPOSE(C8:C10),MMULT($H$2:$J$4,C8:C10))^0.5)</f>
        <v>4.3301393304525641E-2</v>
      </c>
      <c r="D13" s="7">
        <f t="array" ref="D13">(MMULT(TRANSPOSE(D8:D10),MMULT($H$2:$J$4,D8:D10))^0.5)</f>
        <v>4.1193023511987795E-2</v>
      </c>
      <c r="E13" s="7">
        <f t="array" ref="E13">(MMULT(TRANSPOSE(E8:E10),MMULT($H$2:$J$4,E8:E10))^0.5)</f>
        <v>5.1593280499225312E-2</v>
      </c>
      <c r="F13" s="7">
        <f t="array" ref="F13">(MMULT(TRANSPOSE(F8:F10),MMULT($H$2:$J$4,F8:F10))^0.5)</f>
        <v>6.9066148926174839E-2</v>
      </c>
      <c r="G13" s="7">
        <f t="array" ref="G13">(MMULT(TRANSPOSE(G8:G10),MMULT($H$2:$J$4,G8:G10))^0.5)</f>
        <v>8.9563524059789221E-2</v>
      </c>
      <c r="H13" s="7">
        <f t="array" ref="H13">(MMULT(TRANSPOSE(H8:H10),MMULT($H$2:$J$4,H8:H10))^0.5)</f>
        <v>0.11142864235114497</v>
      </c>
      <c r="I13" s="7">
        <f t="array" ref="I13">(MMULT(TRANSPOSE(I8:I10),MMULT($H$2:$J$4,I8:I10))^0.5)</f>
        <v>0.13399360212385283</v>
      </c>
      <c r="J13" s="7">
        <f t="array" ref="J13">(MMULT(TRANSPOSE(J8:J10),MMULT($H$2:$J$4,J8:J10))^0.5)</f>
        <v>0.15695685414701213</v>
      </c>
      <c r="K13" s="7">
        <f t="array" ref="K13">(MMULT(TRANSPOSE(K8:K10),MMULT($H$2:$J$4,K8:K10))^0.5)</f>
        <v>0.18016616855402479</v>
      </c>
      <c r="L13" s="7">
        <f t="array" ref="L13">(MMULT(TRANSPOSE(L8:L10),MMULT($H$2:$J$4,L8:L10))^0.5)</f>
        <v>0.20353738749923497</v>
      </c>
      <c r="M13" s="7">
        <f t="array" ref="M13">(MMULT(TRANSPOSE(M8:M10),MMULT($H$2:$J$4,M8:M10))^0.5)</f>
        <v>0.22702051339625662</v>
      </c>
      <c r="N13" s="7">
        <f t="array" ref="N13">(MMULT(TRANSPOSE(N8:N10),MMULT($H$2:$J$4,N8:N10))^0.5)</f>
        <v>0.27420736865948292</v>
      </c>
      <c r="O13" s="7">
        <f t="array" ref="O13">(MMULT(TRANSPOSE(O8:O10),MMULT($H$2:$J$4,O8:O10))^0.5)</f>
        <v>0.32158039565619573</v>
      </c>
      <c r="P13" s="7">
        <f t="array" ref="P13">(MMULT(TRANSPOSE(P8:P10),MMULT($H$2:$J$4,P8:P10))^0.5)</f>
        <v>0.36906791113887633</v>
      </c>
      <c r="Q13" s="7">
        <f t="array" ref="Q13">(MMULT(TRANSPOSE(Q8:Q10),MMULT($H$2:$J$4,Q8:Q10))^0.5)</f>
        <v>0.41663076880279959</v>
      </c>
      <c r="R13" s="7">
        <f t="array" ref="R13">(MMULT(TRANSPOSE(R8:R10),MMULT($H$2:$J$4,R8:R10))^0.5)</f>
        <v>0.46424581236461265</v>
      </c>
      <c r="S13" s="7">
        <f t="array" ref="S13">(MMULT(TRANSPOSE(S8:S10),MMULT($H$2:$J$4,S8:S10))^0.5)</f>
        <v>0.51189847961402402</v>
      </c>
    </row>
    <row r="15" spans="1:19">
      <c r="C15">
        <v>4.3301393304525641E-2</v>
      </c>
      <c r="D15">
        <v>4.1193023511987795E-2</v>
      </c>
      <c r="E15">
        <v>5.1593280499225312E-2</v>
      </c>
      <c r="F15">
        <v>6.9066148926174839E-2</v>
      </c>
      <c r="G15">
        <v>8.9563524059789221E-2</v>
      </c>
      <c r="H15">
        <v>0.11142864235114497</v>
      </c>
      <c r="I15">
        <v>0.13399360212385283</v>
      </c>
      <c r="J15">
        <v>0.15695685414701213</v>
      </c>
      <c r="K15">
        <v>0.18016616855402479</v>
      </c>
      <c r="L15">
        <v>0.20353738749923497</v>
      </c>
      <c r="M15">
        <v>0.22702051339625662</v>
      </c>
      <c r="N15">
        <v>0.27420736865948292</v>
      </c>
      <c r="O15">
        <v>0.32158039565619573</v>
      </c>
      <c r="P15">
        <v>0.36906791113887633</v>
      </c>
      <c r="Q15">
        <v>0.41663076880279959</v>
      </c>
      <c r="R15">
        <v>0.46424581236461265</v>
      </c>
      <c r="S15">
        <v>0.51189847961402402</v>
      </c>
    </row>
    <row r="16" spans="1:19">
      <c r="C16">
        <v>-2.5646961551023528E-11</v>
      </c>
      <c r="D16">
        <v>1.0000999982345292E-2</v>
      </c>
      <c r="E16">
        <v>1.9999999990335939E-2</v>
      </c>
      <c r="F16">
        <v>2.9999999998341149E-2</v>
      </c>
      <c r="G16">
        <v>4.0000000006346355E-2</v>
      </c>
      <c r="H16">
        <v>5.0000000014351571E-2</v>
      </c>
      <c r="I16">
        <v>6.0000000022356774E-2</v>
      </c>
      <c r="J16">
        <v>7.0000000030361997E-2</v>
      </c>
      <c r="K16">
        <v>8.0000000031714882E-2</v>
      </c>
      <c r="L16">
        <v>9.0000000046372403E-2</v>
      </c>
      <c r="M16">
        <v>0.10000000005437759</v>
      </c>
      <c r="N16">
        <v>0.12000000007038801</v>
      </c>
      <c r="O16">
        <v>0.1400000000863984</v>
      </c>
      <c r="P16">
        <v>0.16000000010240881</v>
      </c>
      <c r="Q16">
        <v>0.18000000011841921</v>
      </c>
      <c r="R16">
        <v>0.20000000012777738</v>
      </c>
      <c r="S16">
        <v>0.22000000015044013</v>
      </c>
    </row>
  </sheetData>
  <mergeCells count="2">
    <mergeCell ref="A1:B1"/>
    <mergeCell ref="A7:B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FIGURE 1</vt:lpstr>
      <vt:lpstr>FIGURE 3</vt:lpstr>
      <vt:lpstr>FIGURE 4</vt:lpstr>
      <vt:lpstr>The Efficient Frontier</vt:lpstr>
    </vt:vector>
  </TitlesOfParts>
  <Company>UVM School of Business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Kevin Chiang</dc:creator>
  <cp:lastModifiedBy>dfolkman</cp:lastModifiedBy>
  <dcterms:created xsi:type="dcterms:W3CDTF">2010-03-21T13:02:32Z</dcterms:created>
  <dcterms:modified xsi:type="dcterms:W3CDTF">2010-03-26T15:33:30Z</dcterms:modified>
</cp:coreProperties>
</file>